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Pol'!$A$1:$W$151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50" i="12"/>
  <c r="BA76" i="12"/>
  <c r="BA37" i="12"/>
  <c r="BA22" i="12"/>
  <c r="BA20" i="12"/>
  <c r="BA16" i="12"/>
  <c r="BA14" i="12"/>
  <c r="BA12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3" i="12"/>
  <c r="G8" i="12" s="1"/>
  <c r="I13" i="12"/>
  <c r="K13" i="12"/>
  <c r="O13" i="12"/>
  <c r="O8" i="12" s="1"/>
  <c r="Q13" i="12"/>
  <c r="V13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19" i="12"/>
  <c r="I19" i="12"/>
  <c r="K19" i="12"/>
  <c r="M19" i="12"/>
  <c r="O19" i="12"/>
  <c r="Q19" i="12"/>
  <c r="V19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2" i="12"/>
  <c r="I42" i="12"/>
  <c r="K42" i="12"/>
  <c r="K41" i="12" s="1"/>
  <c r="M42" i="12"/>
  <c r="O42" i="12"/>
  <c r="Q42" i="12"/>
  <c r="V42" i="12"/>
  <c r="V41" i="12" s="1"/>
  <c r="G43" i="12"/>
  <c r="I43" i="12"/>
  <c r="K43" i="12"/>
  <c r="M43" i="12"/>
  <c r="O43" i="12"/>
  <c r="Q43" i="12"/>
  <c r="V43" i="12"/>
  <c r="G44" i="12"/>
  <c r="G41" i="12" s="1"/>
  <c r="I44" i="12"/>
  <c r="K44" i="12"/>
  <c r="O44" i="12"/>
  <c r="O41" i="12" s="1"/>
  <c r="Q44" i="12"/>
  <c r="V44" i="12"/>
  <c r="G45" i="12"/>
  <c r="M45" i="12" s="1"/>
  <c r="I45" i="12"/>
  <c r="I41" i="12" s="1"/>
  <c r="K45" i="12"/>
  <c r="O45" i="12"/>
  <c r="Q45" i="12"/>
  <c r="Q41" i="12" s="1"/>
  <c r="V45" i="12"/>
  <c r="K46" i="12"/>
  <c r="V46" i="12"/>
  <c r="G47" i="12"/>
  <c r="I47" i="12"/>
  <c r="K47" i="12"/>
  <c r="M47" i="12"/>
  <c r="O47" i="12"/>
  <c r="Q47" i="12"/>
  <c r="V47" i="12"/>
  <c r="G49" i="12"/>
  <c r="G46" i="12" s="1"/>
  <c r="I49" i="12"/>
  <c r="K49" i="12"/>
  <c r="O49" i="12"/>
  <c r="O46" i="12" s="1"/>
  <c r="Q49" i="12"/>
  <c r="V49" i="12"/>
  <c r="G51" i="12"/>
  <c r="M51" i="12" s="1"/>
  <c r="I51" i="12"/>
  <c r="I46" i="12" s="1"/>
  <c r="K51" i="12"/>
  <c r="O51" i="12"/>
  <c r="Q51" i="12"/>
  <c r="Q46" i="12" s="1"/>
  <c r="V51" i="12"/>
  <c r="G54" i="12"/>
  <c r="I54" i="12"/>
  <c r="K54" i="12"/>
  <c r="M54" i="12"/>
  <c r="O54" i="12"/>
  <c r="Q54" i="12"/>
  <c r="V54" i="12"/>
  <c r="G55" i="12"/>
  <c r="G53" i="12" s="1"/>
  <c r="I55" i="12"/>
  <c r="K55" i="12"/>
  <c r="O55" i="12"/>
  <c r="O53" i="12" s="1"/>
  <c r="Q55" i="12"/>
  <c r="V55" i="12"/>
  <c r="G56" i="12"/>
  <c r="M56" i="12" s="1"/>
  <c r="I56" i="12"/>
  <c r="I53" i="12" s="1"/>
  <c r="K56" i="12"/>
  <c r="O56" i="12"/>
  <c r="Q56" i="12"/>
  <c r="Q53" i="12" s="1"/>
  <c r="V56" i="12"/>
  <c r="G57" i="12"/>
  <c r="M57" i="12" s="1"/>
  <c r="I57" i="12"/>
  <c r="K57" i="12"/>
  <c r="K53" i="12" s="1"/>
  <c r="O57" i="12"/>
  <c r="Q57" i="12"/>
  <c r="V57" i="12"/>
  <c r="V53" i="12" s="1"/>
  <c r="G59" i="12"/>
  <c r="G58" i="12" s="1"/>
  <c r="I59" i="12"/>
  <c r="K59" i="12"/>
  <c r="O59" i="12"/>
  <c r="O58" i="12" s="1"/>
  <c r="Q59" i="12"/>
  <c r="V59" i="12"/>
  <c r="G61" i="12"/>
  <c r="M61" i="12" s="1"/>
  <c r="I61" i="12"/>
  <c r="I58" i="12" s="1"/>
  <c r="K61" i="12"/>
  <c r="O61" i="12"/>
  <c r="Q61" i="12"/>
  <c r="Q58" i="12" s="1"/>
  <c r="V61" i="12"/>
  <c r="G62" i="12"/>
  <c r="M62" i="12" s="1"/>
  <c r="I62" i="12"/>
  <c r="K62" i="12"/>
  <c r="K58" i="12" s="1"/>
  <c r="O62" i="12"/>
  <c r="Q62" i="12"/>
  <c r="V62" i="12"/>
  <c r="V58" i="12" s="1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G79" i="12"/>
  <c r="I79" i="12"/>
  <c r="K79" i="12"/>
  <c r="M79" i="12"/>
  <c r="O79" i="12"/>
  <c r="Q79" i="12"/>
  <c r="V79" i="12"/>
  <c r="G81" i="12"/>
  <c r="M81" i="12" s="1"/>
  <c r="I81" i="12"/>
  <c r="K81" i="12"/>
  <c r="O81" i="12"/>
  <c r="Q81" i="12"/>
  <c r="V81" i="12"/>
  <c r="G83" i="12"/>
  <c r="M83" i="12" s="1"/>
  <c r="I83" i="12"/>
  <c r="K83" i="12"/>
  <c r="O83" i="12"/>
  <c r="Q83" i="12"/>
  <c r="V83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K118" i="12"/>
  <c r="V118" i="12"/>
  <c r="G119" i="12"/>
  <c r="G118" i="12" s="1"/>
  <c r="I119" i="12"/>
  <c r="I118" i="12" s="1"/>
  <c r="K119" i="12"/>
  <c r="O119" i="12"/>
  <c r="O118" i="12" s="1"/>
  <c r="Q119" i="12"/>
  <c r="Q118" i="12" s="1"/>
  <c r="V119" i="12"/>
  <c r="I120" i="12"/>
  <c r="Q120" i="12"/>
  <c r="G121" i="12"/>
  <c r="M121" i="12" s="1"/>
  <c r="I121" i="12"/>
  <c r="K121" i="12"/>
  <c r="K120" i="12" s="1"/>
  <c r="O121" i="12"/>
  <c r="Q121" i="12"/>
  <c r="V121" i="12"/>
  <c r="V120" i="12" s="1"/>
  <c r="G123" i="12"/>
  <c r="I123" i="12"/>
  <c r="K123" i="12"/>
  <c r="M123" i="12"/>
  <c r="O123" i="12"/>
  <c r="Q123" i="12"/>
  <c r="V123" i="12"/>
  <c r="G125" i="12"/>
  <c r="G120" i="12" s="1"/>
  <c r="I125" i="12"/>
  <c r="K125" i="12"/>
  <c r="O125" i="12"/>
  <c r="O120" i="12" s="1"/>
  <c r="Q125" i="12"/>
  <c r="V125" i="12"/>
  <c r="G126" i="12"/>
  <c r="I126" i="12"/>
  <c r="O126" i="12"/>
  <c r="Q126" i="12"/>
  <c r="G127" i="12"/>
  <c r="M127" i="12" s="1"/>
  <c r="M126" i="12" s="1"/>
  <c r="I127" i="12"/>
  <c r="K127" i="12"/>
  <c r="K126" i="12" s="1"/>
  <c r="O127" i="12"/>
  <c r="Q127" i="12"/>
  <c r="V127" i="12"/>
  <c r="V126" i="12" s="1"/>
  <c r="G130" i="12"/>
  <c r="G129" i="12" s="1"/>
  <c r="I130" i="12"/>
  <c r="I129" i="12" s="1"/>
  <c r="K130" i="12"/>
  <c r="O130" i="12"/>
  <c r="O129" i="12" s="1"/>
  <c r="Q130" i="12"/>
  <c r="Q129" i="12" s="1"/>
  <c r="V130" i="12"/>
  <c r="G131" i="12"/>
  <c r="M131" i="12" s="1"/>
  <c r="I131" i="12"/>
  <c r="K131" i="12"/>
  <c r="O131" i="12"/>
  <c r="Q131" i="12"/>
  <c r="V131" i="12"/>
  <c r="G132" i="12"/>
  <c r="I132" i="12"/>
  <c r="K132" i="12"/>
  <c r="K129" i="12" s="1"/>
  <c r="M132" i="12"/>
  <c r="O132" i="12"/>
  <c r="Q132" i="12"/>
  <c r="V132" i="12"/>
  <c r="V129" i="12" s="1"/>
  <c r="G133" i="12"/>
  <c r="I133" i="12"/>
  <c r="K133" i="12"/>
  <c r="M133" i="12"/>
  <c r="O133" i="12"/>
  <c r="Q133" i="12"/>
  <c r="V133" i="12"/>
  <c r="G134" i="12"/>
  <c r="G135" i="12"/>
  <c r="M135" i="12" s="1"/>
  <c r="I135" i="12"/>
  <c r="I134" i="12" s="1"/>
  <c r="K135" i="12"/>
  <c r="K134" i="12" s="1"/>
  <c r="O135" i="12"/>
  <c r="Q135" i="12"/>
  <c r="Q134" i="12" s="1"/>
  <c r="V135" i="12"/>
  <c r="V134" i="12" s="1"/>
  <c r="G136" i="12"/>
  <c r="I136" i="12"/>
  <c r="K136" i="12"/>
  <c r="M136" i="12"/>
  <c r="O136" i="12"/>
  <c r="Q136" i="12"/>
  <c r="V136" i="12"/>
  <c r="G137" i="12"/>
  <c r="I137" i="12"/>
  <c r="K137" i="12"/>
  <c r="M137" i="12"/>
  <c r="O137" i="12"/>
  <c r="Q137" i="12"/>
  <c r="V137" i="12"/>
  <c r="G139" i="12"/>
  <c r="M139" i="12" s="1"/>
  <c r="I139" i="12"/>
  <c r="K139" i="12"/>
  <c r="O139" i="12"/>
  <c r="O134" i="12" s="1"/>
  <c r="Q139" i="12"/>
  <c r="V139" i="12"/>
  <c r="G140" i="12"/>
  <c r="M140" i="12" s="1"/>
  <c r="I140" i="12"/>
  <c r="K140" i="12"/>
  <c r="O140" i="12"/>
  <c r="Q140" i="12"/>
  <c r="V140" i="12"/>
  <c r="G142" i="12"/>
  <c r="I142" i="12"/>
  <c r="K142" i="12"/>
  <c r="M142" i="12"/>
  <c r="O142" i="12"/>
  <c r="Q142" i="12"/>
  <c r="V142" i="12"/>
  <c r="G143" i="12"/>
  <c r="G141" i="12" s="1"/>
  <c r="I143" i="12"/>
  <c r="K143" i="12"/>
  <c r="O143" i="12"/>
  <c r="O141" i="12" s="1"/>
  <c r="Q143" i="12"/>
  <c r="V143" i="12"/>
  <c r="G144" i="12"/>
  <c r="M144" i="12" s="1"/>
  <c r="I144" i="12"/>
  <c r="I141" i="12" s="1"/>
  <c r="K144" i="12"/>
  <c r="O144" i="12"/>
  <c r="Q144" i="12"/>
  <c r="Q141" i="12" s="1"/>
  <c r="V144" i="12"/>
  <c r="G145" i="12"/>
  <c r="M145" i="12" s="1"/>
  <c r="I145" i="12"/>
  <c r="K145" i="12"/>
  <c r="K141" i="12" s="1"/>
  <c r="O145" i="12"/>
  <c r="Q145" i="12"/>
  <c r="V145" i="12"/>
  <c r="V141" i="12" s="1"/>
  <c r="G146" i="12"/>
  <c r="I146" i="12"/>
  <c r="K146" i="12"/>
  <c r="M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AE150" i="12"/>
  <c r="I20" i="1"/>
  <c r="I19" i="1"/>
  <c r="I18" i="1"/>
  <c r="I17" i="1"/>
  <c r="I16" i="1"/>
  <c r="I60" i="1"/>
  <c r="J59" i="1" s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54" i="1" l="1"/>
  <c r="J50" i="1"/>
  <c r="J52" i="1"/>
  <c r="J58" i="1"/>
  <c r="J49" i="1"/>
  <c r="J51" i="1"/>
  <c r="J56" i="1"/>
  <c r="A23" i="1"/>
  <c r="A24" i="1" s="1"/>
  <c r="G24" i="1" s="1"/>
  <c r="A27" i="1" s="1"/>
  <c r="A29" i="1" s="1"/>
  <c r="G29" i="1" s="1"/>
  <c r="G27" i="1" s="1"/>
  <c r="G28" i="1"/>
  <c r="M134" i="12"/>
  <c r="AF150" i="12"/>
  <c r="M125" i="12"/>
  <c r="M120" i="12" s="1"/>
  <c r="M44" i="12"/>
  <c r="M41" i="12" s="1"/>
  <c r="M13" i="12"/>
  <c r="M8" i="12" s="1"/>
  <c r="M143" i="12"/>
  <c r="M141" i="12" s="1"/>
  <c r="M59" i="12"/>
  <c r="M58" i="12" s="1"/>
  <c r="M55" i="12"/>
  <c r="M53" i="12" s="1"/>
  <c r="M49" i="12"/>
  <c r="M46" i="12" s="1"/>
  <c r="M130" i="12"/>
  <c r="M129" i="12" s="1"/>
  <c r="M119" i="12"/>
  <c r="M118" i="12" s="1"/>
  <c r="J53" i="1"/>
  <c r="J55" i="1"/>
  <c r="J57" i="1"/>
  <c r="J40" i="1"/>
  <c r="J41" i="1"/>
  <c r="J39" i="1"/>
  <c r="J42" i="1" s="1"/>
  <c r="H42" i="1"/>
  <c r="I21" i="1"/>
  <c r="J28" i="1"/>
  <c r="J26" i="1"/>
  <c r="G38" i="1"/>
  <c r="F38" i="1"/>
  <c r="H32" i="1"/>
  <c r="J23" i="1"/>
  <c r="J24" i="1"/>
  <c r="J25" i="1"/>
  <c r="J27" i="1"/>
  <c r="E24" i="1"/>
  <c r="E26" i="1"/>
  <c r="J60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<sst xmlns="http://schemas.openxmlformats.org/spreadsheetml/2006/main" count="940" uniqueCount="360">
  <si>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</si>
  <si>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</si>
  <si>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</si>
  <si>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</si>
  <si>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</si>
  <si>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</si>
  <si>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</si>
  <si>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</si>
  <si>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</si>
  <si>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</si>
  <si>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</si>
  <si>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</si>
  <si>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</si>
  <si>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</si>
  <si>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</si>
  <si>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</si>
  <si>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</si>
  <si>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</si>
  <si>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</si>
  <si>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</si>
  <si>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</si>
  <si>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</si>
  <si>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</si>
  <si>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</si>
  <si>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</si>
  <si>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</si>
  <si>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</si>
  <si>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</si>
  <si>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</si>
  <si>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</si>
  <si>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</si>
  <si>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</si>
  <si>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</si>
  <si>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</si>
  <si>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</si>
  <si>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</si>
  <si>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</si>
  <si>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</si>
  <si>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</si>
  <si>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</si>
  <si>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</si>
  <si>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</si>
  <si>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</si>
  <si>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</si>
  <si>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Oprava vodovodu</t>
  </si>
  <si>
    <t>SO01</t>
  </si>
  <si>
    <t>Objekt:</t>
  </si>
  <si>
    <t>Rozpočet:</t>
  </si>
  <si>
    <t>IF34</t>
  </si>
  <si>
    <t>Boskovice,ul.Podhradí,oprava vodovodu</t>
  </si>
  <si>
    <t>Stavba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</si>
  <si>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</si>
  <si>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</si>
  <si>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</si>
  <si>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</si>
  <si>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</si>
  <si>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</si>
  <si>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</si>
  <si>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</si>
  <si>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</si>
  <si>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</si>
  <si>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</si>
  <si>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</si>
  <si>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</si>
  <si>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</t>
  </si>
  <si>
    <t>Ostatní konstrukce, bourání</t>
  </si>
  <si>
    <t>91</t>
  </si>
  <si>
    <t>Doplňující práce na komunikaci</t>
  </si>
  <si>
    <t>99</t>
  </si>
  <si>
    <t>Staveništní přesun hmot</t>
  </si>
  <si>
    <t>M23</t>
  </si>
  <si>
    <t>Montáže potrubí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</si>
  <si>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</si>
  <si>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</si>
  <si>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</si>
  <si>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</si>
  <si>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</si>
  <si>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</si>
  <si>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</si>
  <si>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</si>
  <si>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</si>
  <si>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</si>
  <si>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</si>
  <si>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</si>
  <si>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</si>
  <si>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</si>
  <si>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</si>
  <si>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</si>
  <si>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</si>
  <si>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</si>
  <si>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</si>
  <si>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</si>
  <si>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</si>
  <si>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</si>
  <si>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</si>
  <si>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</si>
  <si>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</si>
  <si>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</si>
  <si>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</si>
  <si>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</si>
  <si>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</si>
  <si>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</si>
  <si>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</si>
  <si>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</si>
  <si>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113107515R00</t>
  </si>
  <si>
    <t>Odstranění podkladů nebo krytů z kameniva hrubého drceného, v ploše jednotlivě do 50 m2, tloušťka vrstvy 150 mm</t>
  </si>
  <si>
    <t>m2</t>
  </si>
  <si>
    <t>822-1</t>
  </si>
  <si>
    <t>RTS 20/ I</t>
  </si>
  <si>
    <t>Indiv</t>
  </si>
  <si>
    <t>POL1_</t>
  </si>
  <si>
    <t>113107525R00</t>
  </si>
  <si>
    <t>Odstranění podkladů nebo krytů z kameniva hrubého drceného, v ploše jednotlivě do 50 m2, tloušťka vrstvy 250 mm</t>
  </si>
  <si>
    <t>113151117R00</t>
  </si>
  <si>
    <t>Odstranění podkladu, krytu frézováním povrch živičný, plochy do 500 m2 na jednom objektu nebo při provádění pruhu šířky do  750 mm, tloušťky 80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</si>
  <si>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</si>
  <si>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SPI</t>
  </si>
  <si>
    <t>119001411R00</t>
  </si>
  <si>
    <t>Dočasné zajištění podzemního potrubí nebo vedení betonového potrubí_x000D_
 DN  do 200 mm</t>
  </si>
  <si>
    <t>m</t>
  </si>
  <si>
    <t>800-1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</si>
  <si>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</si>
  <si>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119001421R00</t>
  </si>
  <si>
    <t>Dočasné zajištění podzemního potrubí nebo vedení kabelů do 3 kabelů</t>
  </si>
  <si>
    <t>130001101R00</t>
  </si>
  <si>
    <t>Příplatek k cenám za ztížené vykopávky v horninách jakékoliv třídy</t>
  </si>
  <si>
    <t>m3</t>
  </si>
  <si>
    <t>Příplatek k cenám hloubených vykopávek za ztížení vykopávky v blízkosti podzemního vedení nebo výbušnin pro jakoukoliv třídu horniny.</t>
  </si>
  <si>
    <t>132201202R00</t>
  </si>
  <si>
    <t>Hloubení rýh šířky přes 60 do 200 cm do 1000 m3, v hornině 3, hloubení ručně i strojně</t>
  </si>
  <si>
    <t>RTS 12/ II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</si>
  <si>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</si>
  <si>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132301202R00</t>
  </si>
  <si>
    <t>Hloubení rýh šířky přes 60 do 200 cm do 1000 m3, v hornině 4, hloubení ručně i strojně</t>
  </si>
  <si>
    <t>132201209R00</t>
  </si>
  <si>
    <t>Příplatek za lepivost - hloubení rýh 200cm v hor.3</t>
  </si>
  <si>
    <t>RTS 13/ I</t>
  </si>
  <si>
    <t>132301209R00</t>
  </si>
  <si>
    <t>Příplatek za lepivost - hloubení rýh 200cm v hor.4</t>
  </si>
  <si>
    <t>151101101R00</t>
  </si>
  <si>
    <t>Zřízení pažení a rozepření stěn rýh příložné  pro jakoukoliv mezerovitost, hloubky do 2 m</t>
  </si>
  <si>
    <t>Kalkul</t>
  </si>
  <si>
    <t>pro podzemní vedení pro všechny šířky rýhy,</t>
  </si>
  <si>
    <t>151101111R00</t>
  </si>
  <si>
    <t>Odstranění pažení a rozepření rýh příložné , hloubky do 2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</si>
  <si>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</si>
  <si>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</si>
  <si>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</si>
  <si>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</si>
  <si>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162601102R00</t>
  </si>
  <si>
    <t>Vodorovné přemístění výkopku z horniny 1 až 4, na vzdálenost přes 4 000  do 5 000 m</t>
  </si>
  <si>
    <t>po suchu, bez naložení výkopku, avšak se složením bez rozhrnutí, zpáteční cesta vozidla.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</si>
  <si>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</si>
  <si>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</si>
  <si>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</si>
  <si>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</si>
  <si>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</si>
  <si>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</si>
  <si>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</si>
  <si>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</si>
  <si>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199000005R00</t>
  </si>
  <si>
    <t>Poplatky za skládku zeminy 1- 4, skupina 17 05 04 z Katalogu odpadů</t>
  </si>
  <si>
    <t>t</t>
  </si>
  <si>
    <t>175101109R00.</t>
  </si>
  <si>
    <t>Příplatek za prohození sypaniny do 3m</t>
  </si>
  <si>
    <t>Vlastní</t>
  </si>
  <si>
    <t>58330002.AR</t>
  </si>
  <si>
    <t>štěrkopísek</t>
  </si>
  <si>
    <t>SPCM</t>
  </si>
  <si>
    <t>POL3_</t>
  </si>
  <si>
    <t>358325114R.</t>
  </si>
  <si>
    <t>Bourání šachty v L11 - km 0,153</t>
  </si>
  <si>
    <t xml:space="preserve">m3    </t>
  </si>
  <si>
    <t>388111150R.</t>
  </si>
  <si>
    <t>Osazení kabelových žlabů</t>
  </si>
  <si>
    <t xml:space="preserve">m     </t>
  </si>
  <si>
    <t>592131140.</t>
  </si>
  <si>
    <t>žlab kabelový  30-100</t>
  </si>
  <si>
    <t xml:space="preserve">ks    </t>
  </si>
  <si>
    <t>592131150.</t>
  </si>
  <si>
    <t>poklop kabelového žlabu betonový   36-50</t>
  </si>
  <si>
    <t>451573111R00</t>
  </si>
  <si>
    <t>Lože pod potrubí, stoky a drobné objekty z písku a štěrkopísku  do 65 mm</t>
  </si>
  <si>
    <t>827-1</t>
  </si>
  <si>
    <t>v otevřeném výkopu,</t>
  </si>
  <si>
    <t>452313131R00</t>
  </si>
  <si>
    <t>Podkladní a zajišťovací konstrukce z betonu bloky pro potrubí , z betonu prostého třídy C 12/15</t>
  </si>
  <si>
    <t>z cementu portlandského nebo struskoportlandského, v otevřeném výkopu,</t>
  </si>
  <si>
    <t>452353101R00</t>
  </si>
  <si>
    <t xml:space="preserve">Bednění podkladních a zajišťovacích konstrukcí bloků pro potrubí </t>
  </si>
  <si>
    <t>564851111RT4</t>
  </si>
  <si>
    <t>Podklad ze štěrkodrti s rozprostřením a zhutněním frakce 0-63 mm, tloušťka po zhutnění 150 mm</t>
  </si>
  <si>
    <t>564871111RT2</t>
  </si>
  <si>
    <t>Podklad ze štěrkodrti s rozprostřením a zhutněním frakce 0-32 mm, tloušťka po zhutnění 250 mm</t>
  </si>
  <si>
    <t>577112113RT3.</t>
  </si>
  <si>
    <t>Beton asfalt. ACO 11  nemodifik. š. do 3 m, tl.4 cm</t>
  </si>
  <si>
    <t>577114114RT3.</t>
  </si>
  <si>
    <t>Beton asf.ACL 16 nemodif.ložný š. do 3 m, tl. 4 cm</t>
  </si>
  <si>
    <t>851601101R00</t>
  </si>
  <si>
    <t>Montáž potrubí z tvárné litiny s pružným spojem s pružným spojem _x000D_
 DN 80 mm</t>
  </si>
  <si>
    <t>z trub tlakových hrdlových, v otevřeném výkopu,</t>
  </si>
  <si>
    <t>852242121R00</t>
  </si>
  <si>
    <t>Montáž potrubí z trub litinových tlak. přírubových abnormálních délek jednotlivě do 1 m v otevřeném výkopu, v otevřeném kanálu nebo v šachtě, DN 80 mm</t>
  </si>
  <si>
    <t>kus</t>
  </si>
  <si>
    <t>857242121R00</t>
  </si>
  <si>
    <t>Montáž litinových tvarovek na potrubí litinovém tlakovém jednoosých, na potrubí z trub přírubových v otevřeném výkopu, v otevřeném kanálu nebo v šachtě, DN 80 mm</t>
  </si>
  <si>
    <t>857244121R00</t>
  </si>
  <si>
    <t>Montáž litinových tvarovek na potrubí litinovém tlakovém odbočných, na potrubí z trub přírubových v otevřeném výkopu, v otevřeném kanálu nebo v šachtě, DN 80 mm</t>
  </si>
  <si>
    <t>857312121R00</t>
  </si>
  <si>
    <t>Montáž litinových tvarovek na potrubí litinovém tlakovém jednoosých, na potrubí z trub přírubových v otevřeném výkopu, v otevřeném kanálu nebo v šachtě, DN 150 mm</t>
  </si>
  <si>
    <t>857314121R00</t>
  </si>
  <si>
    <t>Montáž litinových tvarovek na potrubí litinovém tlakovém odbočných, na potrubí z trub přírubových v otevřeném výkopu, v otevřeném kanálu nebo v šachtě, DN 150 mm</t>
  </si>
  <si>
    <t>857601101RT1</t>
  </si>
  <si>
    <t>Montáž litinových tvarovek na potrubí litinovém tlakovém jednoosých, na potrubí z trub hrdlových  v otevřeném výkopu, v otevřeném kanálu nebo v šachtě, DN 80 mm</t>
  </si>
  <si>
    <t>871161121R00</t>
  </si>
  <si>
    <t>Montáž potrubí z plastických hmot z tlakových trubek polyetylenových, vnějšího průměru 32 mm</t>
  </si>
  <si>
    <t>891241111R00</t>
  </si>
  <si>
    <t>Montáž vodovodních armatur na potrubí šoupátek v otevřeném výkopu nebo v šachtách s osazením zemní soupravy (bez poklopů), DN 80 mm</t>
  </si>
  <si>
    <t>891247111R00</t>
  </si>
  <si>
    <t>Montáž vodovodních armatur na potrubí hydrantů podzemních (bez osazení poklopů), DN 80 mm</t>
  </si>
  <si>
    <t>891247211R00</t>
  </si>
  <si>
    <t>Montáž vodovodních armatur na potrubí hydrantů nadzemních, DN 80 mm</t>
  </si>
  <si>
    <t>891249111R00</t>
  </si>
  <si>
    <t>Montáž vodovodních armatur na potrubí navrtávacích pasů s ventilem Jt 1 Mpa na potrubí z trub osinkocementových, litinových, ocelových nebo plastických hmot, DN 80 mm</t>
  </si>
  <si>
    <t>892241111R00</t>
  </si>
  <si>
    <t>Tlakové zkoušky vodovodního potrubí DN do 80 mm</t>
  </si>
  <si>
    <t>přísun, montáže, demontáže a odsunu zkoušecího čerpadla, napuštění tlakovou vodou a dodání vody pro tlakovou zkoušku,</t>
  </si>
  <si>
    <t>892372111R00</t>
  </si>
  <si>
    <t>Zabezpečení konců vodovodního potrubí při tlakových zkouškách DN do 300 mm</t>
  </si>
  <si>
    <t>úsek</t>
  </si>
  <si>
    <t>montáž a demontáž výrobků nebo dílců pro zabezpečení dvou konců zkoušeného úseku potrubí pro jakýkoliv způsob zabezpečení,  montáž a demontáž koncových tvarovek, montáž zaslepovací příruby, zaslepení odboček pro hydranty, vzdušníky a jiné armatury a odbočky pro odbočující řady,</t>
  </si>
  <si>
    <t>892273111R00</t>
  </si>
  <si>
    <t>Proplach a desinfekce vodovodního potrubí DN od 80 do 125 mm</t>
  </si>
  <si>
    <t>napuštění a vypuštění vody, dodání vody a desinfekčního prostředku, náklady na bakteriologický rozbor vody,</t>
  </si>
  <si>
    <t>899401111R00</t>
  </si>
  <si>
    <t>Osazení poklopů litinových ventilových</t>
  </si>
  <si>
    <t>včetně podezdění</t>
  </si>
  <si>
    <t>899401112R00</t>
  </si>
  <si>
    <t>Osazení poklopů litinových šoupátkových</t>
  </si>
  <si>
    <t>899401113R00</t>
  </si>
  <si>
    <t>Osazení poklopů litinových hydrantových</t>
  </si>
  <si>
    <t>899721112R00</t>
  </si>
  <si>
    <t>Výstražné fólie výstražná fólie pro vodovod, šířka 30 cm</t>
  </si>
  <si>
    <t>899731114R00</t>
  </si>
  <si>
    <t>Signalizační vodič CYY, 6 mm2</t>
  </si>
  <si>
    <t xml:space="preserve"> 831452921R.</t>
  </si>
  <si>
    <t>Oprava kanalizačních přípojek</t>
  </si>
  <si>
    <t>kompl</t>
  </si>
  <si>
    <t>831452922R.</t>
  </si>
  <si>
    <t>Oprava stávajícího užitkového vodovodu</t>
  </si>
  <si>
    <t>899713111R00.</t>
  </si>
  <si>
    <t>Orientační tabulky na sloupku ocelovém, betonovém vč dod sloupku</t>
  </si>
  <si>
    <t>899713112R.</t>
  </si>
  <si>
    <t>Náhradní zásobení vodou</t>
  </si>
  <si>
    <t>28613742R</t>
  </si>
  <si>
    <t>trubka plastová vodovodní hladká; HDPE (PE 80); SDR 11,0; PN 10; D = 32,0 mm; s = 3,00 mm; l = 100 000,0 mm</t>
  </si>
  <si>
    <t>422-01</t>
  </si>
  <si>
    <t>Mechanická spojka na plastové potrubí  32/1</t>
  </si>
  <si>
    <t>422-02</t>
  </si>
  <si>
    <t>zátka mosaz 1"</t>
  </si>
  <si>
    <t>42228100R</t>
  </si>
  <si>
    <t>šoupátko pro domovní přípojky pro vodovod; DN 1"; provedení -  na obou stranách s vnitřním závitem; PN 16; L = 120 mm; médium pitná voda; těleso tvárná litina</t>
  </si>
  <si>
    <t>42228310R</t>
  </si>
  <si>
    <t>šoupátko přírubové měkcetěsnící klínové, s hladkým a rovným průtokovým kanálem; použití vhodné pro instalaci do země; médium pitná voda, neagresivní tekutina; DN 80; l = 180 mm; PN 10,0; těleso tvárná litina; povrch.ochrana vně i uvnitř epoxidovým práškem; standardní provedení bez ručního kola a zemní soupravy</t>
  </si>
  <si>
    <t>42273551R</t>
  </si>
  <si>
    <t>pas navrtávací tvárná litina; provedení s trubkovým závitem; PN 16; DN potrubí 80 mm; závit na odbočce G 1",5/4",6/4"; max teplota 70 °C; pro typ potrubí litina, ocel, azbestocementové</t>
  </si>
  <si>
    <t>422736068R</t>
  </si>
  <si>
    <t>hydrant podzemní PN 16; provedení dvojitý uzávěr; DN 80; min.průtok 110 m3/hod; krycí hloubka 1,5; stavební výška 1 225 mm; těleso tvárná litina; prac. teplota do 20 °C; pro: uzávěr vody pro požární účely nebo odkalení sítě</t>
  </si>
  <si>
    <t>42273622R</t>
  </si>
  <si>
    <t>hydrant nadzemní PN 16; provedení dvojitý uzávěr, výstup 2B, dvojitý uzávěr s koulí; DN 80; krycí hloubka 1,5m; těleso tvárná litina; pro: vodu</t>
  </si>
  <si>
    <t>422913306R</t>
  </si>
  <si>
    <t>souprava zemní teleskopická šoupátková; pro ruční ovládání šoupat a domovních šoupátek; DN 65-80; rozsah min.1,7m  max. 2,9m; provedení dvoudílné; mat. vnější chránička z PE, ovl.čtyřhran z litiny, vnitřní teleskop ze zink.oceli</t>
  </si>
  <si>
    <t>422913333R</t>
  </si>
  <si>
    <t>souprava zemní teleskopická přípojková; pro ruční ovládání šoupat a domovních šoupátek; DN 1"-2"; rozsah min.1,7m  max. 2,9m; provedení dvoudílné; mat. vnější chránička z PE, ovl.čtyřhran z litiny, vnitřní teleskop ze zink.oceli</t>
  </si>
  <si>
    <t>42291353R</t>
  </si>
  <si>
    <t>poklop šoupátkový šedá litina; použití pro vodu, k ochraně zemních soustav osazených na šoupátkách, k zabudování do terénu a vozovek; ochrana proti korozi asfaltový nátěr vně i uvnitř; h = 210,0 mm; vnitř.pr.D = 200 mm; D = 260,0 mm</t>
  </si>
  <si>
    <t>42291405R</t>
  </si>
  <si>
    <t>poklop ventilový šedá litina; použití pro vodu, k ochraně zemních souprav osazených na šoupátkách nebo na navrtávacích pasech se šoupátkem či kul.kohoutem, k zabudování do terénu a vozovek; ochrana proti korozi asfaltový nátěr vně i uvnitř; h = 210,0 mm; vnitř.pr.D = 135 mm; D = 180,0 mm</t>
  </si>
  <si>
    <t>42291452R</t>
  </si>
  <si>
    <t>poklop hydrantový  DN 80; použití pro vodu, k ochraně výtokového hrdla o ovládacích prvků podzemních hydrantů, k zabudování do terénu a vozovek; ochrana proti korozi asfaltový nátěr vně i uvnitř; tvárná litina; h = 310,0 mm; vnější rozměr horní ovál 367 x 262, spodní ovál 420 x 315 mm</t>
  </si>
  <si>
    <t>522-02</t>
  </si>
  <si>
    <t>SPOJKA s přírubou jištěná proti posunu DN 125 (131-160)</t>
  </si>
  <si>
    <t>552-01</t>
  </si>
  <si>
    <t>SPOJKA s přírubou jištěná proti posunu DN 50 (56-71)</t>
  </si>
  <si>
    <t>55251140R</t>
  </si>
  <si>
    <t>trouba litinová vodovodní; tvárná litina; hrdlová; DN 80,0 mm; l = 6000,0 mm; spoj běžný pružný násuvný; PFA 85 bar; uvnitř VCM; vně pozinkování + obal z CM</t>
  </si>
  <si>
    <t>5525852703R</t>
  </si>
  <si>
    <t>tvarovka přírubová s hladkým koncem tvárná litina; DN 80 mm; l = 350 mm; povrch. úprava práškový epoxid</t>
  </si>
  <si>
    <t>55259410R</t>
  </si>
  <si>
    <t>koleno 11 1/4 °; PN 10; DN 80 mm; tvárná litina; hrdlové; spoj běžný pružný násuvný; uvnitř práškový epoxid; vně práškový epoxid</t>
  </si>
  <si>
    <t>55259450R</t>
  </si>
  <si>
    <t>koleno 30 °; PN 10; DN 80 mm; tvárná litina; hrdlové; spoj běžný pružný násuvný; uvnitř práškový epoxid; vně práškový epoxid</t>
  </si>
  <si>
    <t>55259730R</t>
  </si>
  <si>
    <t>tvarovka přírubová s hrdlem tvárná litina; PN 10; DN 80 mm; spoj běžný pružný násuvný; uvnitř práškový epoxid; vně práškový epoxid</t>
  </si>
  <si>
    <t>55259811R</t>
  </si>
  <si>
    <t>přechod přírubový; PN 10; DN 1 = 80 mm; DN 2 = 50 mm; l = 200 mm; tvárná litina; uvnitř práškový epoxid; vně práškový epoxid</t>
  </si>
  <si>
    <t>55259910R</t>
  </si>
  <si>
    <t>koleno 11 1/4 °; PN 10; DN 80 mm; tvárná litina; přírubové; uvnitř práškový epoxid; vně práškový epoxid</t>
  </si>
  <si>
    <t>55259930R</t>
  </si>
  <si>
    <t>koleno 22 1/2 °; PN 10; DN 80 mm; tvárná litina; přírubové; uvnitř práškový epoxid; vně práškový epoxid</t>
  </si>
  <si>
    <t>552599939R</t>
  </si>
  <si>
    <t>tvarovka přírubová s přírubovou odbočkou tvárná litina; DN 1 = 80 mm; DN 2 = 80 mm; povrch. úprava práškový epoxid</t>
  </si>
  <si>
    <t>552599948R</t>
  </si>
  <si>
    <t>tvarovka přírubová s přírubovou odbočkou tvárná litina; DN 1 = 125 mm; DN 2 = 80 mm; povrch. úprava práškový epoxid</t>
  </si>
  <si>
    <t>5526009702R</t>
  </si>
  <si>
    <t>koleno 90 °; PN 10; DN 80 mm; tvárná litina; přírubové; s patkou; uvnitř práškový epoxid; vně práškový epoxid</t>
  </si>
  <si>
    <t>552702104R</t>
  </si>
  <si>
    <t>trouba litinová vodovodní; tvárná litina; přírubová; PN 10, PN 16, PN 25; DN 80,0 mm; l = 300,0 mm; uvnitř práškový epoxid; vně práškový epoxid</t>
  </si>
  <si>
    <t>599141111R00.</t>
  </si>
  <si>
    <t>Vyplnění spár  živičnou zálivkou</t>
  </si>
  <si>
    <t>916261111R00</t>
  </si>
  <si>
    <t>Osazení silniční obruby z dlažebních kostek z kostek drobných, s boční opěrou z betonu prostého, do lože z betonu prostého C 12/15</t>
  </si>
  <si>
    <t>v jedné řadě, se zřízením lože tl. 5 až 10 cm, s vyplněním a zatřením spár cementovou maltou</t>
  </si>
  <si>
    <t>919735112R00</t>
  </si>
  <si>
    <t>Řezání stávajících krytů nebo podkladů živičných, hloubky přes 50 do 100 mm</t>
  </si>
  <si>
    <t>včetně spotřeby vody</t>
  </si>
  <si>
    <t>58380120R</t>
  </si>
  <si>
    <t>kostka dlažební materiálová skupina I/2 (žula); tř. I.; 8/10 cm</t>
  </si>
  <si>
    <t>998276101R00</t>
  </si>
  <si>
    <t>Přesun hmot pro trubní vedení z trub plastových nebo sklolaminátových v otevřeném výkopu</t>
  </si>
  <si>
    <t>vodovodu nebo kanalizace ražené nebo hloubené (827 1.1, 827 1.9, 827 2.1, 827 2.9), drobných objektů</t>
  </si>
  <si>
    <t>230200062R00.</t>
  </si>
  <si>
    <t>Montáž ocelové chráničky, 530 x 10</t>
  </si>
  <si>
    <t>14333210R.</t>
  </si>
  <si>
    <t>Trubka ocelová bezešvá hladká S 235  530x10mm</t>
  </si>
  <si>
    <t>286111121R.</t>
  </si>
  <si>
    <t>kluzné objímky RACI, typ B (v=50mm)</t>
  </si>
  <si>
    <t>286111122R.</t>
  </si>
  <si>
    <t>uzavírací manžety 90/530mm</t>
  </si>
  <si>
    <t>979082213R00</t>
  </si>
  <si>
    <t>Vodorovná doprava suti po suchu bez naložení, ale se složením a hrubým urovnáním na vzdálenost do 1 km</t>
  </si>
  <si>
    <t>979082219R00</t>
  </si>
  <si>
    <t>Vodorovná doprava suti po suchu příplatek k ceně za každý další i započatý 1 km přes 1 km</t>
  </si>
  <si>
    <t>979087212R00</t>
  </si>
  <si>
    <t>Nakládání na dopravní prostředky suti</t>
  </si>
  <si>
    <t>pro vodorovnou dopravu</t>
  </si>
  <si>
    <t>979990001R00</t>
  </si>
  <si>
    <t>Poplatek za skládku stavební suti</t>
  </si>
  <si>
    <t>801-3</t>
  </si>
  <si>
    <t>979990121R00.</t>
  </si>
  <si>
    <t>Poplatek za skládku suti - asfalt</t>
  </si>
  <si>
    <t>005121 R</t>
  </si>
  <si>
    <t>Zařízení staveniště</t>
  </si>
  <si>
    <t>Soubor</t>
  </si>
  <si>
    <t>POL99_8</t>
  </si>
  <si>
    <t>005122 R</t>
  </si>
  <si>
    <t>Provozní vlivy</t>
  </si>
  <si>
    <t>005211030R</t>
  </si>
  <si>
    <t xml:space="preserve">Dočasná dopravní opatření 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</si>
  <si>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</si>
  <si>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</si>
  <si>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</si>
  <si>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</si>
  <si>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</si>
  <si>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</si>
  <si>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004-01</t>
  </si>
  <si>
    <t>Záchranný archeologický průzkum "ZAV "</t>
  </si>
  <si>
    <t>soubor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</si>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</sst>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7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0" t="s">
        <v>39</v>
      </c>
      <c r="B2" s="190"/>
      <c r="C2" s="190"/>
      <c r="D2" s="190"/>
      <c r="E2" s="190"/>
      <c r="F2" s="190"/>
      <c r="G2" s="190"/>
    </row>
  </sheetData>
  <sheetProtection password="DC0D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5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17" t="s">
        <v>41</v>
      </c>
      <c r="C1" s="218"/>
      <c r="D1" s="218"/>
      <c r="E1" s="218"/>
      <c r="F1" s="218"/>
      <c r="G1" s="218"/>
      <c r="H1" s="218"/>
      <c r="I1" s="218"/>
      <c r="J1" s="219"/>
    </row>
    <row r="2" spans="1:15" ht="36" customHeight="1" x14ac:dyDescent="0.2">
      <c r="A2" s="3"/>
      <c r="B2" s="80" t="s">
        <v>22</v>
      </c>
      <c r="C2" s="81"/>
      <c r="D2" s="82" t="s">
        <v>48</v>
      </c>
      <c r="E2" s="223" t="s">
        <v>49</v>
      </c>
      <c r="F2" s="224"/>
      <c r="G2" s="224"/>
      <c r="H2" s="224"/>
      <c r="I2" s="224"/>
      <c r="J2" s="225"/>
      <c r="O2" s="2"/>
    </row>
    <row r="3" spans="1:15" ht="27" customHeight="1" x14ac:dyDescent="0.2">
      <c r="A3" s="3"/>
      <c r="B3" s="83" t="s">
        <v>46</v>
      </c>
      <c r="C3" s="81"/>
      <c r="D3" s="84" t="s">
        <v>45</v>
      </c>
      <c r="E3" s="226" t="s">
        <v>44</v>
      </c>
      <c r="F3" s="227"/>
      <c r="G3" s="227"/>
      <c r="H3" s="227"/>
      <c r="I3" s="227"/>
      <c r="J3" s="228"/>
    </row>
    <row r="4" spans="1:15" ht="23.25" customHeight="1" x14ac:dyDescent="0.2">
      <c r="A4" s="79">
        <v>1673</v>
      </c>
      <c r="B4" s="85" t="s">
        <v>47</v>
      </c>
      <c r="C4" s="86"/>
      <c r="D4" s="87" t="s">
        <v>43</v>
      </c>
      <c r="E4" s="214" t="s">
        <v>44</v>
      </c>
      <c r="F4" s="215"/>
      <c r="G4" s="215"/>
      <c r="H4" s="215"/>
      <c r="I4" s="215"/>
      <c r="J4" s="216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230"/>
      <c r="E11" s="230"/>
      <c r="F11" s="230"/>
      <c r="G11" s="230"/>
      <c r="H11" s="27" t="s">
        <v>40</v>
      </c>
      <c r="I11" s="89"/>
      <c r="J11" s="10"/>
    </row>
    <row r="12" spans="1:15" ht="15.75" customHeight="1" x14ac:dyDescent="0.2">
      <c r="A12" s="3"/>
      <c r="B12" s="41"/>
      <c r="C12" s="25"/>
      <c r="D12" s="212"/>
      <c r="E12" s="212"/>
      <c r="F12" s="212"/>
      <c r="G12" s="212"/>
      <c r="H12" s="27" t="s">
        <v>34</v>
      </c>
      <c r="I12" s="89"/>
      <c r="J12" s="10"/>
    </row>
    <row r="13" spans="1:15" ht="15.75" customHeight="1" x14ac:dyDescent="0.2">
      <c r="A13" s="3"/>
      <c r="B13" s="42"/>
      <c r="C13" s="88"/>
      <c r="D13" s="213"/>
      <c r="E13" s="213"/>
      <c r="F13" s="213"/>
      <c r="G13" s="213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229"/>
      <c r="F15" s="229"/>
      <c r="G15" s="231"/>
      <c r="H15" s="231"/>
      <c r="I15" s="231" t="s">
        <v>29</v>
      </c>
      <c r="J15" s="232"/>
    </row>
    <row r="16" spans="1:15" ht="23.25" customHeight="1" x14ac:dyDescent="0.2">
      <c r="A16" s="141" t="s">
        <v>24</v>
      </c>
      <c r="B16" s="57" t="s">
        <v>24</v>
      </c>
      <c r="C16" s="58"/>
      <c r="D16" s="59"/>
      <c r="E16" s="205"/>
      <c r="F16" s="206"/>
      <c r="G16" s="205"/>
      <c r="H16" s="206"/>
      <c r="I16" s="205">
        <f>SUMIF(F49:F59,A16,I49:I59)+SUMIF(F49:F59,"PSU",I49:I59)</f>
        <v>0</v>
      </c>
      <c r="J16" s="207"/>
    </row>
    <row r="17" spans="1:10" ht="23.25" customHeight="1" x14ac:dyDescent="0.2">
      <c r="A17" s="141" t="s">
        <v>25</v>
      </c>
      <c r="B17" s="57" t="s">
        <v>25</v>
      </c>
      <c r="C17" s="58"/>
      <c r="D17" s="59"/>
      <c r="E17" s="205"/>
      <c r="F17" s="206"/>
      <c r="G17" s="205"/>
      <c r="H17" s="206"/>
      <c r="I17" s="205">
        <f>SUMIF(F49:F59,A17,I49:I59)</f>
        <v>0</v>
      </c>
      <c r="J17" s="207"/>
    </row>
    <row r="18" spans="1:10" ht="23.25" customHeight="1" x14ac:dyDescent="0.2">
      <c r="A18" s="141" t="s">
        <v>26</v>
      </c>
      <c r="B18" s="57" t="s">
        <v>26</v>
      </c>
      <c r="C18" s="58"/>
      <c r="D18" s="59"/>
      <c r="E18" s="205"/>
      <c r="F18" s="206"/>
      <c r="G18" s="205"/>
      <c r="H18" s="206"/>
      <c r="I18" s="205">
        <f>SUMIF(F49:F59,A18,I49:I59)</f>
        <v>0</v>
      </c>
      <c r="J18" s="207"/>
    </row>
    <row r="19" spans="1:10" ht="23.25" customHeight="1" x14ac:dyDescent="0.2">
      <c r="A19" s="141" t="s">
        <v>76</v>
      </c>
      <c r="B19" s="57" t="s">
        <v>27</v>
      </c>
      <c r="C19" s="58"/>
      <c r="D19" s="59"/>
      <c r="E19" s="205"/>
      <c r="F19" s="206"/>
      <c r="G19" s="205"/>
      <c r="H19" s="206"/>
      <c r="I19" s="205">
        <f>SUMIF(F49:F59,A19,I49:I59)</f>
        <v>0</v>
      </c>
      <c r="J19" s="207"/>
    </row>
    <row r="20" spans="1:10" ht="23.25" customHeight="1" x14ac:dyDescent="0.2">
      <c r="A20" s="141" t="s">
        <v>75</v>
      </c>
      <c r="B20" s="57" t="s">
        <v>28</v>
      </c>
      <c r="C20" s="58"/>
      <c r="D20" s="59"/>
      <c r="E20" s="205"/>
      <c r="F20" s="206"/>
      <c r="G20" s="205"/>
      <c r="H20" s="206"/>
      <c r="I20" s="205">
        <f>SUMIF(F49:F59,A20,I49:I59)</f>
        <v>0</v>
      </c>
      <c r="J20" s="207"/>
    </row>
    <row r="21" spans="1:10" ht="23.25" customHeight="1" x14ac:dyDescent="0.2">
      <c r="A21" s="3"/>
      <c r="B21" s="74" t="s">
        <v>29</v>
      </c>
      <c r="C21" s="75"/>
      <c r="D21" s="76"/>
      <c r="E21" s="208"/>
      <c r="F21" s="233"/>
      <c r="G21" s="208"/>
      <c r="H21" s="233"/>
      <c r="I21" s="208">
        <f>SUM(I16:J20)</f>
        <v>0</v>
      </c>
      <c r="J21" s="20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203">
        <f>ZakladDPHSniVypocet</f>
        <v>0</v>
      </c>
      <c r="H23" s="204"/>
      <c r="I23" s="204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201">
        <f>IF(A24&gt;50, ROUNDUP(A23, 0), ROUNDDOWN(A23, 0))</f>
        <v>0</v>
      </c>
      <c r="H24" s="202"/>
      <c r="I24" s="202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203">
        <f>ZakladDPHZaklVypocet</f>
        <v>0</v>
      </c>
      <c r="H25" s="204"/>
      <c r="I25" s="204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220">
        <f>IF(A26&gt;50, ROUNDUP(A25, 0), ROUNDDOWN(A25, 0))</f>
        <v>0</v>
      </c>
      <c r="H26" s="221"/>
      <c r="I26" s="221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222">
        <f>CenaCelkem-(ZakladDPHSni+DPHSni+ZakladDPHZakl+DPHZakl)</f>
        <v>0</v>
      </c>
      <c r="H27" s="222"/>
      <c r="I27" s="222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23</v>
      </c>
      <c r="C28" s="119"/>
      <c r="D28" s="119"/>
      <c r="E28" s="120"/>
      <c r="F28" s="121"/>
      <c r="G28" s="211">
        <f>ZakladDPHSniVypocet+ZakladDPHZaklVypocet</f>
        <v>0</v>
      </c>
      <c r="H28" s="211"/>
      <c r="I28" s="211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35</v>
      </c>
      <c r="C29" s="123"/>
      <c r="D29" s="123"/>
      <c r="E29" s="123"/>
      <c r="F29" s="123"/>
      <c r="G29" s="210">
        <f>IF(A29&gt;50, ROUNDUP(A27, 0), ROUNDDOWN(A27, 0))</f>
        <v>0</v>
      </c>
      <c r="H29" s="210"/>
      <c r="I29" s="210"/>
      <c r="J29" s="124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43901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0" t="s">
        <v>2</v>
      </c>
      <c r="E35" s="200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50</v>
      </c>
      <c r="C39" s="193"/>
      <c r="D39" s="194"/>
      <c r="E39" s="194"/>
      <c r="F39" s="105">
        <f>'SO01 1 Pol'!AE150</f>
        <v>0</v>
      </c>
      <c r="G39" s="106">
        <f>'SO01 1 Pol'!AF150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5" t="s">
        <v>44</v>
      </c>
      <c r="D40" s="196"/>
      <c r="E40" s="196"/>
      <c r="F40" s="110">
        <f>'SO01 1 Pol'!AE150</f>
        <v>0</v>
      </c>
      <c r="G40" s="111">
        <f>'SO01 1 Pol'!AF150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3" t="s">
        <v>44</v>
      </c>
      <c r="D41" s="194"/>
      <c r="E41" s="194"/>
      <c r="F41" s="114">
        <f>'SO01 1 Pol'!AE150</f>
        <v>0</v>
      </c>
      <c r="G41" s="107">
        <f>'SO01 1 Pol'!AF150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197" t="s">
        <v>51</v>
      </c>
      <c r="C42" s="198"/>
      <c r="D42" s="198"/>
      <c r="E42" s="199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53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54</v>
      </c>
      <c r="G48" s="131"/>
      <c r="H48" s="131"/>
      <c r="I48" s="131" t="s">
        <v>29</v>
      </c>
      <c r="J48" s="131" t="s">
        <v>0</v>
      </c>
    </row>
    <row r="49" spans="1:10" ht="25.5" customHeight="1" x14ac:dyDescent="0.2">
      <c r="A49" s="127"/>
      <c r="B49" s="132" t="s">
        <v>43</v>
      </c>
      <c r="C49" s="191" t="s">
        <v>55</v>
      </c>
      <c r="D49" s="192"/>
      <c r="E49" s="192"/>
      <c r="F49" s="137" t="s">
        <v>24</v>
      </c>
      <c r="G49" s="138"/>
      <c r="H49" s="138"/>
      <c r="I49" s="138">
        <f>'SO01 1 Pol'!G8</f>
        <v>0</v>
      </c>
      <c r="J49" s="135" t="str">
        <f>IF(I60=0,"",I49/I60*100)</f>
        <v/>
      </c>
    </row>
    <row r="50" spans="1:10" ht="25.5" customHeight="1" x14ac:dyDescent="0.2">
      <c r="A50" s="127"/>
      <c r="B50" s="132" t="s">
        <v>56</v>
      </c>
      <c r="C50" s="191" t="s">
        <v>57</v>
      </c>
      <c r="D50" s="192"/>
      <c r="E50" s="192"/>
      <c r="F50" s="137" t="s">
        <v>24</v>
      </c>
      <c r="G50" s="138"/>
      <c r="H50" s="138"/>
      <c r="I50" s="138">
        <f>'SO01 1 Pol'!G41</f>
        <v>0</v>
      </c>
      <c r="J50" s="135" t="str">
        <f>IF(I60=0,"",I50/I60*100)</f>
        <v/>
      </c>
    </row>
    <row r="51" spans="1:10" ht="25.5" customHeight="1" x14ac:dyDescent="0.2">
      <c r="A51" s="127"/>
      <c r="B51" s="132" t="s">
        <v>58</v>
      </c>
      <c r="C51" s="191" t="s">
        <v>59</v>
      </c>
      <c r="D51" s="192"/>
      <c r="E51" s="192"/>
      <c r="F51" s="137" t="s">
        <v>24</v>
      </c>
      <c r="G51" s="138"/>
      <c r="H51" s="138"/>
      <c r="I51" s="138">
        <f>'SO01 1 Pol'!G46</f>
        <v>0</v>
      </c>
      <c r="J51" s="135" t="str">
        <f>IF(I60=0,"",I51/I60*100)</f>
        <v/>
      </c>
    </row>
    <row r="52" spans="1:10" ht="25.5" customHeight="1" x14ac:dyDescent="0.2">
      <c r="A52" s="127"/>
      <c r="B52" s="132" t="s">
        <v>60</v>
      </c>
      <c r="C52" s="191" t="s">
        <v>61</v>
      </c>
      <c r="D52" s="192"/>
      <c r="E52" s="192"/>
      <c r="F52" s="137" t="s">
        <v>24</v>
      </c>
      <c r="G52" s="138"/>
      <c r="H52" s="138"/>
      <c r="I52" s="138">
        <f>'SO01 1 Pol'!G53</f>
        <v>0</v>
      </c>
      <c r="J52" s="135" t="str">
        <f>IF(I60=0,"",I52/I60*100)</f>
        <v/>
      </c>
    </row>
    <row r="53" spans="1:10" ht="25.5" customHeight="1" x14ac:dyDescent="0.2">
      <c r="A53" s="127"/>
      <c r="B53" s="132" t="s">
        <v>62</v>
      </c>
      <c r="C53" s="191" t="s">
        <v>63</v>
      </c>
      <c r="D53" s="192"/>
      <c r="E53" s="192"/>
      <c r="F53" s="137" t="s">
        <v>24</v>
      </c>
      <c r="G53" s="138"/>
      <c r="H53" s="138"/>
      <c r="I53" s="138">
        <f>'SO01 1 Pol'!G58</f>
        <v>0</v>
      </c>
      <c r="J53" s="135" t="str">
        <f>IF(I60=0,"",I53/I60*100)</f>
        <v/>
      </c>
    </row>
    <row r="54" spans="1:10" ht="25.5" customHeight="1" x14ac:dyDescent="0.2">
      <c r="A54" s="127"/>
      <c r="B54" s="132" t="s">
        <v>64</v>
      </c>
      <c r="C54" s="191" t="s">
        <v>65</v>
      </c>
      <c r="D54" s="192"/>
      <c r="E54" s="192"/>
      <c r="F54" s="137" t="s">
        <v>24</v>
      </c>
      <c r="G54" s="138"/>
      <c r="H54" s="138"/>
      <c r="I54" s="138">
        <f>'SO01 1 Pol'!G118</f>
        <v>0</v>
      </c>
      <c r="J54" s="135" t="str">
        <f>IF(I60=0,"",I54/I60*100)</f>
        <v/>
      </c>
    </row>
    <row r="55" spans="1:10" ht="25.5" customHeight="1" x14ac:dyDescent="0.2">
      <c r="A55" s="127"/>
      <c r="B55" s="132" t="s">
        <v>66</v>
      </c>
      <c r="C55" s="191" t="s">
        <v>67</v>
      </c>
      <c r="D55" s="192"/>
      <c r="E55" s="192"/>
      <c r="F55" s="137" t="s">
        <v>24</v>
      </c>
      <c r="G55" s="138"/>
      <c r="H55" s="138"/>
      <c r="I55" s="138">
        <f>'SO01 1 Pol'!G120</f>
        <v>0</v>
      </c>
      <c r="J55" s="135" t="str">
        <f>IF(I60=0,"",I55/I60*100)</f>
        <v/>
      </c>
    </row>
    <row r="56" spans="1:10" ht="25.5" customHeight="1" x14ac:dyDescent="0.2">
      <c r="A56" s="127"/>
      <c r="B56" s="132" t="s">
        <v>68</v>
      </c>
      <c r="C56" s="191" t="s">
        <v>69</v>
      </c>
      <c r="D56" s="192"/>
      <c r="E56" s="192"/>
      <c r="F56" s="137" t="s">
        <v>24</v>
      </c>
      <c r="G56" s="138"/>
      <c r="H56" s="138"/>
      <c r="I56" s="138">
        <f>'SO01 1 Pol'!G126</f>
        <v>0</v>
      </c>
      <c r="J56" s="135" t="str">
        <f>IF(I60=0,"",I56/I60*100)</f>
        <v/>
      </c>
    </row>
    <row r="57" spans="1:10" ht="25.5" customHeight="1" x14ac:dyDescent="0.2">
      <c r="A57" s="127"/>
      <c r="B57" s="132" t="s">
        <v>70</v>
      </c>
      <c r="C57" s="191" t="s">
        <v>71</v>
      </c>
      <c r="D57" s="192"/>
      <c r="E57" s="192"/>
      <c r="F57" s="137" t="s">
        <v>26</v>
      </c>
      <c r="G57" s="138"/>
      <c r="H57" s="138"/>
      <c r="I57" s="138">
        <f>'SO01 1 Pol'!G129</f>
        <v>0</v>
      </c>
      <c r="J57" s="135" t="str">
        <f>IF(I60=0,"",I57/I60*100)</f>
        <v/>
      </c>
    </row>
    <row r="58" spans="1:10" ht="25.5" customHeight="1" x14ac:dyDescent="0.2">
      <c r="A58" s="127"/>
      <c r="B58" s="132" t="s">
        <v>72</v>
      </c>
      <c r="C58" s="191" t="s">
        <v>73</v>
      </c>
      <c r="D58" s="192"/>
      <c r="E58" s="192"/>
      <c r="F58" s="137" t="s">
        <v>74</v>
      </c>
      <c r="G58" s="138"/>
      <c r="H58" s="138"/>
      <c r="I58" s="138">
        <f>'SO01 1 Pol'!G134</f>
        <v>0</v>
      </c>
      <c r="J58" s="135" t="str">
        <f>IF(I60=0,"",I58/I60*100)</f>
        <v/>
      </c>
    </row>
    <row r="59" spans="1:10" ht="25.5" customHeight="1" x14ac:dyDescent="0.2">
      <c r="A59" s="127"/>
      <c r="B59" s="132" t="s">
        <v>75</v>
      </c>
      <c r="C59" s="191" t="s">
        <v>28</v>
      </c>
      <c r="D59" s="192"/>
      <c r="E59" s="192"/>
      <c r="F59" s="137" t="s">
        <v>75</v>
      </c>
      <c r="G59" s="138"/>
      <c r="H59" s="138"/>
      <c r="I59" s="138">
        <f>'SO01 1 Pol'!G141</f>
        <v>0</v>
      </c>
      <c r="J59" s="135" t="str">
        <f>IF(I60=0,"",I59/I60*100)</f>
        <v/>
      </c>
    </row>
    <row r="60" spans="1:10" ht="25.5" customHeight="1" x14ac:dyDescent="0.2">
      <c r="A60" s="128"/>
      <c r="B60" s="133" t="s">
        <v>1</v>
      </c>
      <c r="C60" s="133"/>
      <c r="D60" s="134"/>
      <c r="E60" s="134"/>
      <c r="F60" s="139"/>
      <c r="G60" s="140"/>
      <c r="H60" s="140"/>
      <c r="I60" s="140">
        <f>SUM(I49:I59)</f>
        <v>0</v>
      </c>
      <c r="J60" s="136">
        <f>SUM(J49:J59)</f>
        <v>0</v>
      </c>
    </row>
    <row r="61" spans="1:10" x14ac:dyDescent="0.2">
      <c r="F61" s="92"/>
      <c r="G61" s="91"/>
      <c r="H61" s="92"/>
      <c r="I61" s="91"/>
      <c r="J61" s="93"/>
    </row>
    <row r="62" spans="1:10" x14ac:dyDescent="0.2">
      <c r="F62" s="92"/>
      <c r="G62" s="91"/>
      <c r="H62" s="92"/>
      <c r="I62" s="91"/>
      <c r="J62" s="93"/>
    </row>
    <row r="63" spans="1:10" x14ac:dyDescent="0.2">
      <c r="F63" s="92"/>
      <c r="G63" s="91"/>
      <c r="H63" s="92"/>
      <c r="I63" s="91"/>
      <c r="J63" s="93"/>
    </row>
  </sheetData>
  <sheetProtection password="DC0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78" t="s">
        <v>7</v>
      </c>
      <c r="B2" s="77"/>
      <c r="C2" s="236"/>
      <c r="D2" s="236"/>
      <c r="E2" s="236"/>
      <c r="F2" s="236"/>
      <c r="G2" s="237"/>
    </row>
    <row r="3" spans="1:7" ht="24.95" customHeight="1" x14ac:dyDescent="0.2">
      <c r="A3" s="78" t="s">
        <v>8</v>
      </c>
      <c r="B3" s="77"/>
      <c r="C3" s="236"/>
      <c r="D3" s="236"/>
      <c r="E3" s="236"/>
      <c r="F3" s="236"/>
      <c r="G3" s="237"/>
    </row>
    <row r="4" spans="1:7" ht="24.95" customHeight="1" x14ac:dyDescent="0.2">
      <c r="A4" s="78" t="s">
        <v>9</v>
      </c>
      <c r="B4" s="77"/>
      <c r="C4" s="236"/>
      <c r="D4" s="236"/>
      <c r="E4" s="236"/>
      <c r="F4" s="236"/>
      <c r="G4" s="237"/>
    </row>
    <row r="5" spans="1:7" x14ac:dyDescent="0.2">
      <c r="B5" s="6"/>
      <c r="C5" s="7"/>
      <c r="D5" s="8"/>
    </row>
  </sheetData>
  <sheetProtection password="DC0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63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0" t="s">
        <v>77</v>
      </c>
      <c r="B1" s="240"/>
      <c r="C1" s="240"/>
      <c r="D1" s="240"/>
      <c r="E1" s="240"/>
      <c r="F1" s="240"/>
      <c r="G1" s="240"/>
      <c r="AG1" t="s">
        <v>78</v>
      </c>
    </row>
    <row r="2" spans="1:60" ht="24.95" customHeight="1" x14ac:dyDescent="0.2">
      <c r="A2" s="143" t="s">
        <v>7</v>
      </c>
      <c r="B2" s="77" t="s">
        <v>48</v>
      </c>
      <c r="C2" s="241" t="s">
        <v>49</v>
      </c>
      <c r="D2" s="242"/>
      <c r="E2" s="242"/>
      <c r="F2" s="242"/>
      <c r="G2" s="243"/>
      <c r="AG2" t="s">
        <v>79</v>
      </c>
    </row>
    <row r="3" spans="1:60" ht="24.95" customHeight="1" x14ac:dyDescent="0.2">
      <c r="A3" s="143" t="s">
        <v>8</v>
      </c>
      <c r="B3" s="77" t="s">
        <v>45</v>
      </c>
      <c r="C3" s="241" t="s">
        <v>44</v>
      </c>
      <c r="D3" s="242"/>
      <c r="E3" s="242"/>
      <c r="F3" s="242"/>
      <c r="G3" s="243"/>
      <c r="AC3" s="90" t="s">
        <v>79</v>
      </c>
      <c r="AG3" t="s">
        <v>80</v>
      </c>
    </row>
    <row r="4" spans="1:60" ht="24.95" customHeight="1" x14ac:dyDescent="0.2">
      <c r="A4" s="144" t="s">
        <v>9</v>
      </c>
      <c r="B4" s="145" t="s">
        <v>43</v>
      </c>
      <c r="C4" s="244" t="s">
        <v>44</v>
      </c>
      <c r="D4" s="245"/>
      <c r="E4" s="245"/>
      <c r="F4" s="245"/>
      <c r="G4" s="246"/>
      <c r="AG4" t="s">
        <v>81</v>
      </c>
    </row>
    <row r="5" spans="1:60" x14ac:dyDescent="0.2">
      <c r="D5" s="142"/>
    </row>
    <row r="6" spans="1:60" ht="38.25" x14ac:dyDescent="0.2">
      <c r="A6" s="147" t="s">
        <v>82</v>
      </c>
      <c r="B6" s="149" t="s">
        <v>83</v>
      </c>
      <c r="C6" s="149" t="s">
        <v>84</v>
      </c>
      <c r="D6" s="148" t="s">
        <v>85</v>
      </c>
      <c r="E6" s="147" t="s">
        <v>86</v>
      </c>
      <c r="F6" s="146" t="s">
        <v>87</v>
      </c>
      <c r="G6" s="147" t="s">
        <v>29</v>
      </c>
      <c r="H6" s="150" t="s">
        <v>30</v>
      </c>
      <c r="I6" s="150" t="s">
        <v>88</v>
      </c>
      <c r="J6" s="150" t="s">
        <v>31</v>
      </c>
      <c r="K6" s="150" t="s">
        <v>89</v>
      </c>
      <c r="L6" s="150" t="s">
        <v>90</v>
      </c>
      <c r="M6" s="150" t="s">
        <v>91</v>
      </c>
      <c r="N6" s="150" t="s">
        <v>92</v>
      </c>
      <c r="O6" s="150" t="s">
        <v>93</v>
      </c>
      <c r="P6" s="150" t="s">
        <v>94</v>
      </c>
      <c r="Q6" s="150" t="s">
        <v>95</v>
      </c>
      <c r="R6" s="150" t="s">
        <v>96</v>
      </c>
      <c r="S6" s="150" t="s">
        <v>97</v>
      </c>
      <c r="T6" s="150" t="s">
        <v>98</v>
      </c>
      <c r="U6" s="150" t="s">
        <v>99</v>
      </c>
      <c r="V6" s="150" t="s">
        <v>100</v>
      </c>
      <c r="W6" s="150" t="s">
        <v>101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2" t="s">
        <v>102</v>
      </c>
      <c r="B8" s="163" t="s">
        <v>43</v>
      </c>
      <c r="C8" s="184" t="s">
        <v>55</v>
      </c>
      <c r="D8" s="164"/>
      <c r="E8" s="165"/>
      <c r="F8" s="166"/>
      <c r="G8" s="166">
        <f>SUMIF(AG9:AG40,"&lt;&gt;NOR",G9:G40)</f>
        <v>0</v>
      </c>
      <c r="H8" s="166"/>
      <c r="I8" s="166">
        <f>SUM(I9:I40)</f>
        <v>0</v>
      </c>
      <c r="J8" s="166"/>
      <c r="K8" s="166">
        <f>SUM(K9:K40)</f>
        <v>0</v>
      </c>
      <c r="L8" s="166"/>
      <c r="M8" s="166">
        <f>SUM(M9:M40)</f>
        <v>0</v>
      </c>
      <c r="N8" s="166"/>
      <c r="O8" s="166">
        <f>SUM(O9:O40)</f>
        <v>244.53</v>
      </c>
      <c r="P8" s="166"/>
      <c r="Q8" s="166">
        <f>SUM(Q9:Q40)</f>
        <v>13.73</v>
      </c>
      <c r="R8" s="166"/>
      <c r="S8" s="166"/>
      <c r="T8" s="167"/>
      <c r="U8" s="161"/>
      <c r="V8" s="161">
        <f>SUM(V9:V40)</f>
        <v>702.59</v>
      </c>
      <c r="W8" s="161"/>
      <c r="AG8" t="s">
        <v>103</v>
      </c>
    </row>
    <row r="9" spans="1:60" ht="22.5" outlineLevel="1" x14ac:dyDescent="0.2">
      <c r="A9" s="175">
        <v>1</v>
      </c>
      <c r="B9" s="176" t="s">
        <v>104</v>
      </c>
      <c r="C9" s="185" t="s">
        <v>105</v>
      </c>
      <c r="D9" s="177" t="s">
        <v>106</v>
      </c>
      <c r="E9" s="178">
        <v>13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0.33</v>
      </c>
      <c r="Q9" s="180">
        <f>ROUND(E9*P9,2)</f>
        <v>4.29</v>
      </c>
      <c r="R9" s="180" t="s">
        <v>107</v>
      </c>
      <c r="S9" s="180" t="s">
        <v>108</v>
      </c>
      <c r="T9" s="181" t="s">
        <v>109</v>
      </c>
      <c r="U9" s="160">
        <v>0.52649999999999997</v>
      </c>
      <c r="V9" s="160">
        <f>ROUND(E9*U9,2)</f>
        <v>6.84</v>
      </c>
      <c r="W9" s="160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75">
        <v>2</v>
      </c>
      <c r="B10" s="176" t="s">
        <v>111</v>
      </c>
      <c r="C10" s="185" t="s">
        <v>112</v>
      </c>
      <c r="D10" s="177" t="s">
        <v>106</v>
      </c>
      <c r="E10" s="178">
        <v>13</v>
      </c>
      <c r="F10" s="179"/>
      <c r="G10" s="180">
        <f>ROUND(E10*F10,2)</f>
        <v>0</v>
      </c>
      <c r="H10" s="179"/>
      <c r="I10" s="180">
        <f>ROUND(E10*H10,2)</f>
        <v>0</v>
      </c>
      <c r="J10" s="179"/>
      <c r="K10" s="180">
        <f>ROUND(E10*J10,2)</f>
        <v>0</v>
      </c>
      <c r="L10" s="180">
        <v>21</v>
      </c>
      <c r="M10" s="180">
        <f>G10*(1+L10/100)</f>
        <v>0</v>
      </c>
      <c r="N10" s="180">
        <v>0</v>
      </c>
      <c r="O10" s="180">
        <f>ROUND(E10*N10,2)</f>
        <v>0</v>
      </c>
      <c r="P10" s="180">
        <v>0.55000000000000004</v>
      </c>
      <c r="Q10" s="180">
        <f>ROUND(E10*P10,2)</f>
        <v>7.15</v>
      </c>
      <c r="R10" s="180" t="s">
        <v>107</v>
      </c>
      <c r="S10" s="180" t="s">
        <v>108</v>
      </c>
      <c r="T10" s="181" t="s">
        <v>109</v>
      </c>
      <c r="U10" s="160">
        <v>0.84770000000000001</v>
      </c>
      <c r="V10" s="160">
        <f>ROUND(E10*U10,2)</f>
        <v>11.02</v>
      </c>
      <c r="W10" s="160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110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 x14ac:dyDescent="0.2">
      <c r="A11" s="168">
        <v>3</v>
      </c>
      <c r="B11" s="169" t="s">
        <v>113</v>
      </c>
      <c r="C11" s="186" t="s">
        <v>114</v>
      </c>
      <c r="D11" s="170" t="s">
        <v>106</v>
      </c>
      <c r="E11" s="171">
        <v>13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73">
        <v>0</v>
      </c>
      <c r="O11" s="173">
        <f>ROUND(E11*N11,2)</f>
        <v>0</v>
      </c>
      <c r="P11" s="173">
        <v>0.17599999999999999</v>
      </c>
      <c r="Q11" s="173">
        <f>ROUND(E11*P11,2)</f>
        <v>2.29</v>
      </c>
      <c r="R11" s="173" t="s">
        <v>107</v>
      </c>
      <c r="S11" s="173" t="s">
        <v>108</v>
      </c>
      <c r="T11" s="174" t="s">
        <v>109</v>
      </c>
      <c r="U11" s="160">
        <v>0.104</v>
      </c>
      <c r="V11" s="160">
        <f>ROUND(E11*U11,2)</f>
        <v>1.35</v>
      </c>
      <c r="W11" s="160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110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58"/>
      <c r="B12" s="159"/>
      <c r="C12" s="238" t="s">
        <v>115</v>
      </c>
      <c r="D12" s="239"/>
      <c r="E12" s="239"/>
      <c r="F12" s="239"/>
      <c r="G12" s="239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116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82" t="str">
        <f>C12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68">
        <v>4</v>
      </c>
      <c r="B13" s="169" t="s">
        <v>117</v>
      </c>
      <c r="C13" s="186" t="s">
        <v>118</v>
      </c>
      <c r="D13" s="170" t="s">
        <v>119</v>
      </c>
      <c r="E13" s="171">
        <v>22.5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73">
        <v>1.0699999999999999E-2</v>
      </c>
      <c r="O13" s="173">
        <f>ROUND(E13*N13,2)</f>
        <v>0.24</v>
      </c>
      <c r="P13" s="173">
        <v>0</v>
      </c>
      <c r="Q13" s="173">
        <f>ROUND(E13*P13,2)</f>
        <v>0</v>
      </c>
      <c r="R13" s="173" t="s">
        <v>120</v>
      </c>
      <c r="S13" s="173" t="s">
        <v>108</v>
      </c>
      <c r="T13" s="174" t="s">
        <v>109</v>
      </c>
      <c r="U13" s="160">
        <v>0.90800000000000003</v>
      </c>
      <c r="V13" s="160">
        <f>ROUND(E13*U13,2)</f>
        <v>20.43</v>
      </c>
      <c r="W13" s="160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110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58"/>
      <c r="B14" s="159"/>
      <c r="C14" s="238" t="s">
        <v>121</v>
      </c>
      <c r="D14" s="239"/>
      <c r="E14" s="239"/>
      <c r="F14" s="239"/>
      <c r="G14" s="239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116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82" t="str">
        <f>C14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68">
        <v>5</v>
      </c>
      <c r="B15" s="169" t="s">
        <v>122</v>
      </c>
      <c r="C15" s="186" t="s">
        <v>123</v>
      </c>
      <c r="D15" s="170" t="s">
        <v>119</v>
      </c>
      <c r="E15" s="171">
        <v>1.8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73">
        <v>2.478E-2</v>
      </c>
      <c r="O15" s="173">
        <f>ROUND(E15*N15,2)</f>
        <v>0.04</v>
      </c>
      <c r="P15" s="173">
        <v>0</v>
      </c>
      <c r="Q15" s="173">
        <f>ROUND(E15*P15,2)</f>
        <v>0</v>
      </c>
      <c r="R15" s="173" t="s">
        <v>120</v>
      </c>
      <c r="S15" s="173" t="s">
        <v>108</v>
      </c>
      <c r="T15" s="174" t="s">
        <v>109</v>
      </c>
      <c r="U15" s="160">
        <v>0.54700000000000004</v>
      </c>
      <c r="V15" s="160">
        <f>ROUND(E15*U15,2)</f>
        <v>0.98</v>
      </c>
      <c r="W15" s="160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 x14ac:dyDescent="0.2">
      <c r="A16" s="158"/>
      <c r="B16" s="159"/>
      <c r="C16" s="238" t="s">
        <v>121</v>
      </c>
      <c r="D16" s="239"/>
      <c r="E16" s="239"/>
      <c r="F16" s="239"/>
      <c r="G16" s="239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116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82" t="str">
        <f>C16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68">
        <v>6</v>
      </c>
      <c r="B17" s="169" t="s">
        <v>124</v>
      </c>
      <c r="C17" s="186" t="s">
        <v>125</v>
      </c>
      <c r="D17" s="170" t="s">
        <v>126</v>
      </c>
      <c r="E17" s="171">
        <v>67.5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73">
        <v>0</v>
      </c>
      <c r="O17" s="173">
        <f>ROUND(E17*N17,2)</f>
        <v>0</v>
      </c>
      <c r="P17" s="173">
        <v>0</v>
      </c>
      <c r="Q17" s="173">
        <f>ROUND(E17*P17,2)</f>
        <v>0</v>
      </c>
      <c r="R17" s="173" t="s">
        <v>120</v>
      </c>
      <c r="S17" s="173" t="s">
        <v>108</v>
      </c>
      <c r="T17" s="174" t="s">
        <v>109</v>
      </c>
      <c r="U17" s="160">
        <v>1.7629999999999999</v>
      </c>
      <c r="V17" s="160">
        <f>ROUND(E17*U17,2)</f>
        <v>119</v>
      </c>
      <c r="W17" s="160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238" t="s">
        <v>127</v>
      </c>
      <c r="D18" s="239"/>
      <c r="E18" s="239"/>
      <c r="F18" s="239"/>
      <c r="G18" s="239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116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68">
        <v>7</v>
      </c>
      <c r="B19" s="169" t="s">
        <v>128</v>
      </c>
      <c r="C19" s="186" t="s">
        <v>129</v>
      </c>
      <c r="D19" s="170" t="s">
        <v>126</v>
      </c>
      <c r="E19" s="171">
        <v>74.995999999999995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73">
        <v>0</v>
      </c>
      <c r="O19" s="173">
        <f>ROUND(E19*N19,2)</f>
        <v>0</v>
      </c>
      <c r="P19" s="173">
        <v>0</v>
      </c>
      <c r="Q19" s="173">
        <f>ROUND(E19*P19,2)</f>
        <v>0</v>
      </c>
      <c r="R19" s="173" t="s">
        <v>120</v>
      </c>
      <c r="S19" s="173" t="s">
        <v>130</v>
      </c>
      <c r="T19" s="174" t="s">
        <v>109</v>
      </c>
      <c r="U19" s="160">
        <v>0.84399999999999997</v>
      </c>
      <c r="V19" s="160">
        <f>ROUND(E19*U19,2)</f>
        <v>63.3</v>
      </c>
      <c r="W19" s="160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110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33.75" outlineLevel="1" x14ac:dyDescent="0.2">
      <c r="A20" s="158"/>
      <c r="B20" s="159"/>
      <c r="C20" s="238" t="s">
        <v>131</v>
      </c>
      <c r="D20" s="239"/>
      <c r="E20" s="239"/>
      <c r="F20" s="239"/>
      <c r="G20" s="239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116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82" t="str">
        <f>C20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68">
        <v>8</v>
      </c>
      <c r="B21" s="169" t="s">
        <v>132</v>
      </c>
      <c r="C21" s="186" t="s">
        <v>133</v>
      </c>
      <c r="D21" s="170" t="s">
        <v>126</v>
      </c>
      <c r="E21" s="171">
        <v>74.995999999999995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21</v>
      </c>
      <c r="M21" s="173">
        <f>G21*(1+L21/100)</f>
        <v>0</v>
      </c>
      <c r="N21" s="173">
        <v>0</v>
      </c>
      <c r="O21" s="173">
        <f>ROUND(E21*N21,2)</f>
        <v>0</v>
      </c>
      <c r="P21" s="173">
        <v>0</v>
      </c>
      <c r="Q21" s="173">
        <f>ROUND(E21*P21,2)</f>
        <v>0</v>
      </c>
      <c r="R21" s="173" t="s">
        <v>120</v>
      </c>
      <c r="S21" s="173" t="s">
        <v>130</v>
      </c>
      <c r="T21" s="174" t="s">
        <v>109</v>
      </c>
      <c r="U21" s="160">
        <v>1.387</v>
      </c>
      <c r="V21" s="160">
        <f>ROUND(E21*U21,2)</f>
        <v>104.02</v>
      </c>
      <c r="W21" s="160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110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33.75" outlineLevel="1" x14ac:dyDescent="0.2">
      <c r="A22" s="158"/>
      <c r="B22" s="159"/>
      <c r="C22" s="238" t="s">
        <v>131</v>
      </c>
      <c r="D22" s="239"/>
      <c r="E22" s="239"/>
      <c r="F22" s="239"/>
      <c r="G22" s="239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116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82" t="str">
        <f>C22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5">
        <v>9</v>
      </c>
      <c r="B23" s="176" t="s">
        <v>134</v>
      </c>
      <c r="C23" s="185" t="s">
        <v>135</v>
      </c>
      <c r="D23" s="177" t="s">
        <v>126</v>
      </c>
      <c r="E23" s="178">
        <v>37.497999999999998</v>
      </c>
      <c r="F23" s="179"/>
      <c r="G23" s="180">
        <f>ROUND(E23*F23,2)</f>
        <v>0</v>
      </c>
      <c r="H23" s="179"/>
      <c r="I23" s="180">
        <f>ROUND(E23*H23,2)</f>
        <v>0</v>
      </c>
      <c r="J23" s="179"/>
      <c r="K23" s="180">
        <f>ROUND(E23*J23,2)</f>
        <v>0</v>
      </c>
      <c r="L23" s="180">
        <v>21</v>
      </c>
      <c r="M23" s="180">
        <f>G23*(1+L23/100)</f>
        <v>0</v>
      </c>
      <c r="N23" s="180">
        <v>0</v>
      </c>
      <c r="O23" s="180">
        <f>ROUND(E23*N23,2)</f>
        <v>0</v>
      </c>
      <c r="P23" s="180">
        <v>0</v>
      </c>
      <c r="Q23" s="180">
        <f>ROUND(E23*P23,2)</f>
        <v>0</v>
      </c>
      <c r="R23" s="180"/>
      <c r="S23" s="180" t="s">
        <v>136</v>
      </c>
      <c r="T23" s="181" t="s">
        <v>109</v>
      </c>
      <c r="U23" s="160">
        <v>8.5000000000000006E-2</v>
      </c>
      <c r="V23" s="160">
        <f>ROUND(E23*U23,2)</f>
        <v>3.19</v>
      </c>
      <c r="W23" s="160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110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75">
        <v>10</v>
      </c>
      <c r="B24" s="176" t="s">
        <v>137</v>
      </c>
      <c r="C24" s="185" t="s">
        <v>138</v>
      </c>
      <c r="D24" s="177" t="s">
        <v>126</v>
      </c>
      <c r="E24" s="178">
        <v>37.497999999999998</v>
      </c>
      <c r="F24" s="179"/>
      <c r="G24" s="180">
        <f>ROUND(E24*F24,2)</f>
        <v>0</v>
      </c>
      <c r="H24" s="179"/>
      <c r="I24" s="180">
        <f>ROUND(E24*H24,2)</f>
        <v>0</v>
      </c>
      <c r="J24" s="179"/>
      <c r="K24" s="180">
        <f>ROUND(E24*J24,2)</f>
        <v>0</v>
      </c>
      <c r="L24" s="180">
        <v>21</v>
      </c>
      <c r="M24" s="180">
        <f>G24*(1+L24/100)</f>
        <v>0</v>
      </c>
      <c r="N24" s="180">
        <v>0</v>
      </c>
      <c r="O24" s="180">
        <f>ROUND(E24*N24,2)</f>
        <v>0</v>
      </c>
      <c r="P24" s="180">
        <v>0</v>
      </c>
      <c r="Q24" s="180">
        <f>ROUND(E24*P24,2)</f>
        <v>0</v>
      </c>
      <c r="R24" s="180"/>
      <c r="S24" s="180" t="s">
        <v>136</v>
      </c>
      <c r="T24" s="181" t="s">
        <v>109</v>
      </c>
      <c r="U24" s="160">
        <v>0.152</v>
      </c>
      <c r="V24" s="160">
        <f>ROUND(E24*U24,2)</f>
        <v>5.7</v>
      </c>
      <c r="W24" s="160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110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68">
        <v>11</v>
      </c>
      <c r="B25" s="169" t="s">
        <v>139</v>
      </c>
      <c r="C25" s="186" t="s">
        <v>140</v>
      </c>
      <c r="D25" s="170" t="s">
        <v>106</v>
      </c>
      <c r="E25" s="171">
        <v>511.036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73">
        <v>9.8999999999999999E-4</v>
      </c>
      <c r="O25" s="173">
        <f>ROUND(E25*N25,2)</f>
        <v>0.51</v>
      </c>
      <c r="P25" s="173">
        <v>0</v>
      </c>
      <c r="Q25" s="173">
        <f>ROUND(E25*P25,2)</f>
        <v>0</v>
      </c>
      <c r="R25" s="173" t="s">
        <v>120</v>
      </c>
      <c r="S25" s="173" t="s">
        <v>108</v>
      </c>
      <c r="T25" s="174" t="s">
        <v>141</v>
      </c>
      <c r="U25" s="160">
        <v>0.23599999999999999</v>
      </c>
      <c r="V25" s="160">
        <f>ROUND(E25*U25,2)</f>
        <v>120.6</v>
      </c>
      <c r="W25" s="160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238" t="s">
        <v>142</v>
      </c>
      <c r="D26" s="239"/>
      <c r="E26" s="239"/>
      <c r="F26" s="239"/>
      <c r="G26" s="239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116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68">
        <v>12</v>
      </c>
      <c r="B27" s="169" t="s">
        <v>143</v>
      </c>
      <c r="C27" s="186" t="s">
        <v>144</v>
      </c>
      <c r="D27" s="170" t="s">
        <v>106</v>
      </c>
      <c r="E27" s="171">
        <v>511.036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73">
        <v>0</v>
      </c>
      <c r="O27" s="173">
        <f>ROUND(E27*N27,2)</f>
        <v>0</v>
      </c>
      <c r="P27" s="173">
        <v>0</v>
      </c>
      <c r="Q27" s="173">
        <f>ROUND(E27*P27,2)</f>
        <v>0</v>
      </c>
      <c r="R27" s="173" t="s">
        <v>120</v>
      </c>
      <c r="S27" s="173" t="s">
        <v>108</v>
      </c>
      <c r="T27" s="174" t="s">
        <v>141</v>
      </c>
      <c r="U27" s="160">
        <v>7.0000000000000007E-2</v>
      </c>
      <c r="V27" s="160">
        <f>ROUND(E27*U27,2)</f>
        <v>35.770000000000003</v>
      </c>
      <c r="W27" s="160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238" t="s">
        <v>145</v>
      </c>
      <c r="D28" s="239"/>
      <c r="E28" s="239"/>
      <c r="F28" s="239"/>
      <c r="G28" s="239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116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68">
        <v>13</v>
      </c>
      <c r="B29" s="169" t="s">
        <v>146</v>
      </c>
      <c r="C29" s="186" t="s">
        <v>147</v>
      </c>
      <c r="D29" s="170" t="s">
        <v>126</v>
      </c>
      <c r="E29" s="171">
        <v>82.495999999999995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73">
        <v>0</v>
      </c>
      <c r="O29" s="173">
        <f>ROUND(E29*N29,2)</f>
        <v>0</v>
      </c>
      <c r="P29" s="173">
        <v>0</v>
      </c>
      <c r="Q29" s="173">
        <f>ROUND(E29*P29,2)</f>
        <v>0</v>
      </c>
      <c r="R29" s="173" t="s">
        <v>120</v>
      </c>
      <c r="S29" s="173" t="s">
        <v>108</v>
      </c>
      <c r="T29" s="174" t="s">
        <v>109</v>
      </c>
      <c r="U29" s="160">
        <v>0.34499999999999997</v>
      </c>
      <c r="V29" s="160">
        <f>ROUND(E29*U29,2)</f>
        <v>28.46</v>
      </c>
      <c r="W29" s="160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238" t="s">
        <v>148</v>
      </c>
      <c r="D30" s="239"/>
      <c r="E30" s="239"/>
      <c r="F30" s="239"/>
      <c r="G30" s="239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116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68">
        <v>14</v>
      </c>
      <c r="B31" s="169" t="s">
        <v>149</v>
      </c>
      <c r="C31" s="186" t="s">
        <v>150</v>
      </c>
      <c r="D31" s="170" t="s">
        <v>126</v>
      </c>
      <c r="E31" s="171">
        <v>149.99199999999999</v>
      </c>
      <c r="F31" s="172"/>
      <c r="G31" s="173">
        <f>ROUND(E31*F31,2)</f>
        <v>0</v>
      </c>
      <c r="H31" s="172"/>
      <c r="I31" s="173">
        <f>ROUND(E31*H31,2)</f>
        <v>0</v>
      </c>
      <c r="J31" s="172"/>
      <c r="K31" s="173">
        <f>ROUND(E31*J31,2)</f>
        <v>0</v>
      </c>
      <c r="L31" s="173">
        <v>21</v>
      </c>
      <c r="M31" s="173">
        <f>G31*(1+L31/100)</f>
        <v>0</v>
      </c>
      <c r="N31" s="173">
        <v>0</v>
      </c>
      <c r="O31" s="173">
        <f>ROUND(E31*N31,2)</f>
        <v>0</v>
      </c>
      <c r="P31" s="173">
        <v>0</v>
      </c>
      <c r="Q31" s="173">
        <f>ROUND(E31*P31,2)</f>
        <v>0</v>
      </c>
      <c r="R31" s="173" t="s">
        <v>120</v>
      </c>
      <c r="S31" s="173" t="s">
        <v>108</v>
      </c>
      <c r="T31" s="174" t="s">
        <v>109</v>
      </c>
      <c r="U31" s="160">
        <v>1.0999999999999999E-2</v>
      </c>
      <c r="V31" s="160">
        <f>ROUND(E31*U31,2)</f>
        <v>1.65</v>
      </c>
      <c r="W31" s="160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238" t="s">
        <v>151</v>
      </c>
      <c r="D32" s="239"/>
      <c r="E32" s="239"/>
      <c r="F32" s="239"/>
      <c r="G32" s="239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116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75">
        <v>15</v>
      </c>
      <c r="B33" s="176" t="s">
        <v>152</v>
      </c>
      <c r="C33" s="185" t="s">
        <v>153</v>
      </c>
      <c r="D33" s="177" t="s">
        <v>126</v>
      </c>
      <c r="E33" s="178">
        <v>149.99199999999999</v>
      </c>
      <c r="F33" s="179"/>
      <c r="G33" s="180">
        <f>ROUND(E33*F33,2)</f>
        <v>0</v>
      </c>
      <c r="H33" s="179"/>
      <c r="I33" s="180">
        <f>ROUND(E33*H33,2)</f>
        <v>0</v>
      </c>
      <c r="J33" s="179"/>
      <c r="K33" s="180">
        <f>ROUND(E33*J33,2)</f>
        <v>0</v>
      </c>
      <c r="L33" s="180">
        <v>21</v>
      </c>
      <c r="M33" s="180">
        <f>G33*(1+L33/100)</f>
        <v>0</v>
      </c>
      <c r="N33" s="180">
        <v>0</v>
      </c>
      <c r="O33" s="180">
        <f>ROUND(E33*N33,2)</f>
        <v>0</v>
      </c>
      <c r="P33" s="180">
        <v>0</v>
      </c>
      <c r="Q33" s="180">
        <f>ROUND(E33*P33,2)</f>
        <v>0</v>
      </c>
      <c r="R33" s="180" t="s">
        <v>120</v>
      </c>
      <c r="S33" s="180" t="s">
        <v>108</v>
      </c>
      <c r="T33" s="181" t="s">
        <v>109</v>
      </c>
      <c r="U33" s="160">
        <v>8.9999999999999993E-3</v>
      </c>
      <c r="V33" s="160">
        <f>ROUND(E33*U33,2)</f>
        <v>1.35</v>
      </c>
      <c r="W33" s="160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2.5" outlineLevel="1" x14ac:dyDescent="0.2">
      <c r="A34" s="168">
        <v>16</v>
      </c>
      <c r="B34" s="169" t="s">
        <v>154</v>
      </c>
      <c r="C34" s="186" t="s">
        <v>155</v>
      </c>
      <c r="D34" s="170" t="s">
        <v>126</v>
      </c>
      <c r="E34" s="171">
        <v>80.822000000000003</v>
      </c>
      <c r="F34" s="172"/>
      <c r="G34" s="173">
        <f>ROUND(E34*F34,2)</f>
        <v>0</v>
      </c>
      <c r="H34" s="172"/>
      <c r="I34" s="173">
        <f>ROUND(E34*H34,2)</f>
        <v>0</v>
      </c>
      <c r="J34" s="172"/>
      <c r="K34" s="173">
        <f>ROUND(E34*J34,2)</f>
        <v>0</v>
      </c>
      <c r="L34" s="173">
        <v>21</v>
      </c>
      <c r="M34" s="173">
        <f>G34*(1+L34/100)</f>
        <v>0</v>
      </c>
      <c r="N34" s="173">
        <v>0</v>
      </c>
      <c r="O34" s="173">
        <f>ROUND(E34*N34,2)</f>
        <v>0</v>
      </c>
      <c r="P34" s="173">
        <v>0</v>
      </c>
      <c r="Q34" s="173">
        <f>ROUND(E34*P34,2)</f>
        <v>0</v>
      </c>
      <c r="R34" s="173" t="s">
        <v>120</v>
      </c>
      <c r="S34" s="173" t="s">
        <v>108</v>
      </c>
      <c r="T34" s="174" t="s">
        <v>109</v>
      </c>
      <c r="U34" s="160">
        <v>0.20200000000000001</v>
      </c>
      <c r="V34" s="160">
        <f>ROUND(E34*U34,2)</f>
        <v>16.329999999999998</v>
      </c>
      <c r="W34" s="160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110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238" t="s">
        <v>156</v>
      </c>
      <c r="D35" s="239"/>
      <c r="E35" s="239"/>
      <c r="F35" s="239"/>
      <c r="G35" s="239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116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68">
        <v>17</v>
      </c>
      <c r="B36" s="169" t="s">
        <v>157</v>
      </c>
      <c r="C36" s="186" t="s">
        <v>158</v>
      </c>
      <c r="D36" s="170" t="s">
        <v>126</v>
      </c>
      <c r="E36" s="171">
        <v>54.59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73">
        <v>0</v>
      </c>
      <c r="O36" s="173">
        <f>ROUND(E36*N36,2)</f>
        <v>0</v>
      </c>
      <c r="P36" s="173">
        <v>0</v>
      </c>
      <c r="Q36" s="173">
        <f>ROUND(E36*P36,2)</f>
        <v>0</v>
      </c>
      <c r="R36" s="173" t="s">
        <v>120</v>
      </c>
      <c r="S36" s="173" t="s">
        <v>108</v>
      </c>
      <c r="T36" s="174" t="s">
        <v>109</v>
      </c>
      <c r="U36" s="160">
        <v>1.587</v>
      </c>
      <c r="V36" s="160">
        <f>ROUND(E36*U36,2)</f>
        <v>86.63</v>
      </c>
      <c r="W36" s="160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110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58"/>
      <c r="B37" s="159"/>
      <c r="C37" s="238" t="s">
        <v>159</v>
      </c>
      <c r="D37" s="239"/>
      <c r="E37" s="239"/>
      <c r="F37" s="239"/>
      <c r="G37" s="239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116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82" t="str">
        <f>C37</f>
        <v>sypaninou z vhodných hornin tř. 1 - 4 nebo materiálem připraveným podél výkopu ve vzdálenosti do 3 m od jeho kraje, pro jakoukoliv hloubku výkopu a jakoukoliv míru zhutnění,</v>
      </c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5">
        <v>18</v>
      </c>
      <c r="B38" s="176" t="s">
        <v>160</v>
      </c>
      <c r="C38" s="185" t="s">
        <v>161</v>
      </c>
      <c r="D38" s="177" t="s">
        <v>162</v>
      </c>
      <c r="E38" s="178">
        <v>269.98599999999999</v>
      </c>
      <c r="F38" s="179"/>
      <c r="G38" s="180">
        <f>ROUND(E38*F38,2)</f>
        <v>0</v>
      </c>
      <c r="H38" s="179"/>
      <c r="I38" s="180">
        <f>ROUND(E38*H38,2)</f>
        <v>0</v>
      </c>
      <c r="J38" s="179"/>
      <c r="K38" s="180">
        <f>ROUND(E38*J38,2)</f>
        <v>0</v>
      </c>
      <c r="L38" s="180">
        <v>21</v>
      </c>
      <c r="M38" s="180">
        <f>G38*(1+L38/100)</f>
        <v>0</v>
      </c>
      <c r="N38" s="180">
        <v>0</v>
      </c>
      <c r="O38" s="180">
        <f>ROUND(E38*N38,2)</f>
        <v>0</v>
      </c>
      <c r="P38" s="180">
        <v>0</v>
      </c>
      <c r="Q38" s="180">
        <f>ROUND(E38*P38,2)</f>
        <v>0</v>
      </c>
      <c r="R38" s="180" t="s">
        <v>120</v>
      </c>
      <c r="S38" s="180" t="s">
        <v>108</v>
      </c>
      <c r="T38" s="181" t="s">
        <v>109</v>
      </c>
      <c r="U38" s="160">
        <v>0</v>
      </c>
      <c r="V38" s="160">
        <f>ROUND(E38*U38,2)</f>
        <v>0</v>
      </c>
      <c r="W38" s="160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110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75">
        <v>19</v>
      </c>
      <c r="B39" s="176" t="s">
        <v>163</v>
      </c>
      <c r="C39" s="185" t="s">
        <v>164</v>
      </c>
      <c r="D39" s="177" t="s">
        <v>126</v>
      </c>
      <c r="E39" s="178">
        <v>80.822000000000003</v>
      </c>
      <c r="F39" s="179"/>
      <c r="G39" s="180">
        <f>ROUND(E39*F39,2)</f>
        <v>0</v>
      </c>
      <c r="H39" s="179"/>
      <c r="I39" s="180">
        <f>ROUND(E39*H39,2)</f>
        <v>0</v>
      </c>
      <c r="J39" s="179"/>
      <c r="K39" s="180">
        <f>ROUND(E39*J39,2)</f>
        <v>0</v>
      </c>
      <c r="L39" s="180">
        <v>21</v>
      </c>
      <c r="M39" s="180">
        <f>G39*(1+L39/100)</f>
        <v>0</v>
      </c>
      <c r="N39" s="180">
        <v>0</v>
      </c>
      <c r="O39" s="180">
        <f>ROUND(E39*N39,2)</f>
        <v>0</v>
      </c>
      <c r="P39" s="180">
        <v>0</v>
      </c>
      <c r="Q39" s="180">
        <f>ROUND(E39*P39,2)</f>
        <v>0</v>
      </c>
      <c r="R39" s="180"/>
      <c r="S39" s="180" t="s">
        <v>165</v>
      </c>
      <c r="T39" s="181" t="s">
        <v>109</v>
      </c>
      <c r="U39" s="160">
        <v>0.94</v>
      </c>
      <c r="V39" s="160">
        <f>ROUND(E39*U39,2)</f>
        <v>75.97</v>
      </c>
      <c r="W39" s="160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110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5">
        <v>20</v>
      </c>
      <c r="B40" s="176" t="s">
        <v>166</v>
      </c>
      <c r="C40" s="185" t="s">
        <v>167</v>
      </c>
      <c r="D40" s="177" t="s">
        <v>162</v>
      </c>
      <c r="E40" s="178">
        <v>243.74100000000001</v>
      </c>
      <c r="F40" s="179"/>
      <c r="G40" s="180">
        <f>ROUND(E40*F40,2)</f>
        <v>0</v>
      </c>
      <c r="H40" s="179"/>
      <c r="I40" s="180">
        <f>ROUND(E40*H40,2)</f>
        <v>0</v>
      </c>
      <c r="J40" s="179"/>
      <c r="K40" s="180">
        <f>ROUND(E40*J40,2)</f>
        <v>0</v>
      </c>
      <c r="L40" s="180">
        <v>21</v>
      </c>
      <c r="M40" s="180">
        <f>G40*(1+L40/100)</f>
        <v>0</v>
      </c>
      <c r="N40" s="180">
        <v>1</v>
      </c>
      <c r="O40" s="180">
        <f>ROUND(E40*N40,2)</f>
        <v>243.74</v>
      </c>
      <c r="P40" s="180">
        <v>0</v>
      </c>
      <c r="Q40" s="180">
        <f>ROUND(E40*P40,2)</f>
        <v>0</v>
      </c>
      <c r="R40" s="180" t="s">
        <v>168</v>
      </c>
      <c r="S40" s="180" t="s">
        <v>108</v>
      </c>
      <c r="T40" s="181" t="s">
        <v>108</v>
      </c>
      <c r="U40" s="160">
        <v>0</v>
      </c>
      <c r="V40" s="160">
        <f>ROUND(E40*U40,2)</f>
        <v>0</v>
      </c>
      <c r="W40" s="160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169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2" t="s">
        <v>102</v>
      </c>
      <c r="B41" s="163" t="s">
        <v>56</v>
      </c>
      <c r="C41" s="184" t="s">
        <v>57</v>
      </c>
      <c r="D41" s="164"/>
      <c r="E41" s="165"/>
      <c r="F41" s="166"/>
      <c r="G41" s="166">
        <f>SUMIF(AG42:AG45,"&lt;&gt;NOR",G42:G45)</f>
        <v>0</v>
      </c>
      <c r="H41" s="166"/>
      <c r="I41" s="166">
        <f>SUM(I42:I45)</f>
        <v>0</v>
      </c>
      <c r="J41" s="166"/>
      <c r="K41" s="166">
        <f>SUM(K42:K45)</f>
        <v>0</v>
      </c>
      <c r="L41" s="166"/>
      <c r="M41" s="166">
        <f>SUM(M42:M45)</f>
        <v>0</v>
      </c>
      <c r="N41" s="166"/>
      <c r="O41" s="166">
        <f>SUM(O42:O45)</f>
        <v>0</v>
      </c>
      <c r="P41" s="166"/>
      <c r="Q41" s="166">
        <f>SUM(Q42:Q45)</f>
        <v>6</v>
      </c>
      <c r="R41" s="166"/>
      <c r="S41" s="166"/>
      <c r="T41" s="167"/>
      <c r="U41" s="161"/>
      <c r="V41" s="161">
        <f>SUM(V42:V45)</f>
        <v>0</v>
      </c>
      <c r="W41" s="161"/>
      <c r="AG41" t="s">
        <v>103</v>
      </c>
    </row>
    <row r="42" spans="1:60" outlineLevel="1" x14ac:dyDescent="0.2">
      <c r="A42" s="175">
        <v>21</v>
      </c>
      <c r="B42" s="176" t="s">
        <v>170</v>
      </c>
      <c r="C42" s="185" t="s">
        <v>171</v>
      </c>
      <c r="D42" s="177" t="s">
        <v>172</v>
      </c>
      <c r="E42" s="178">
        <v>2.5</v>
      </c>
      <c r="F42" s="179"/>
      <c r="G42" s="180">
        <f>ROUND(E42*F42,2)</f>
        <v>0</v>
      </c>
      <c r="H42" s="179"/>
      <c r="I42" s="180">
        <f>ROUND(E42*H42,2)</f>
        <v>0</v>
      </c>
      <c r="J42" s="179"/>
      <c r="K42" s="180">
        <f>ROUND(E42*J42,2)</f>
        <v>0</v>
      </c>
      <c r="L42" s="180">
        <v>21</v>
      </c>
      <c r="M42" s="180">
        <f>G42*(1+L42/100)</f>
        <v>0</v>
      </c>
      <c r="N42" s="180">
        <v>0</v>
      </c>
      <c r="O42" s="180">
        <f>ROUND(E42*N42,2)</f>
        <v>0</v>
      </c>
      <c r="P42" s="180">
        <v>2.4</v>
      </c>
      <c r="Q42" s="180">
        <f>ROUND(E42*P42,2)</f>
        <v>6</v>
      </c>
      <c r="R42" s="180"/>
      <c r="S42" s="180" t="s">
        <v>165</v>
      </c>
      <c r="T42" s="181" t="s">
        <v>109</v>
      </c>
      <c r="U42" s="160">
        <v>0</v>
      </c>
      <c r="V42" s="160">
        <f>ROUND(E42*U42,2)</f>
        <v>0</v>
      </c>
      <c r="W42" s="160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110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75">
        <v>22</v>
      </c>
      <c r="B43" s="176" t="s">
        <v>173</v>
      </c>
      <c r="C43" s="185" t="s">
        <v>174</v>
      </c>
      <c r="D43" s="177" t="s">
        <v>175</v>
      </c>
      <c r="E43" s="178">
        <v>6</v>
      </c>
      <c r="F43" s="179"/>
      <c r="G43" s="180">
        <f>ROUND(E43*F43,2)</f>
        <v>0</v>
      </c>
      <c r="H43" s="179"/>
      <c r="I43" s="180">
        <f>ROUND(E43*H43,2)</f>
        <v>0</v>
      </c>
      <c r="J43" s="179"/>
      <c r="K43" s="180">
        <f>ROUND(E43*J43,2)</f>
        <v>0</v>
      </c>
      <c r="L43" s="180">
        <v>21</v>
      </c>
      <c r="M43" s="180">
        <f>G43*(1+L43/100)</f>
        <v>0</v>
      </c>
      <c r="N43" s="180">
        <v>0</v>
      </c>
      <c r="O43" s="180">
        <f>ROUND(E43*N43,2)</f>
        <v>0</v>
      </c>
      <c r="P43" s="180">
        <v>0</v>
      </c>
      <c r="Q43" s="180">
        <f>ROUND(E43*P43,2)</f>
        <v>0</v>
      </c>
      <c r="R43" s="180"/>
      <c r="S43" s="180" t="s">
        <v>165</v>
      </c>
      <c r="T43" s="181" t="s">
        <v>109</v>
      </c>
      <c r="U43" s="160">
        <v>0</v>
      </c>
      <c r="V43" s="160">
        <f>ROUND(E43*U43,2)</f>
        <v>0</v>
      </c>
      <c r="W43" s="160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110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5">
        <v>23</v>
      </c>
      <c r="B44" s="176" t="s">
        <v>176</v>
      </c>
      <c r="C44" s="185" t="s">
        <v>177</v>
      </c>
      <c r="D44" s="177" t="s">
        <v>178</v>
      </c>
      <c r="E44" s="178">
        <v>6.06</v>
      </c>
      <c r="F44" s="179"/>
      <c r="G44" s="180">
        <f>ROUND(E44*F44,2)</f>
        <v>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21</v>
      </c>
      <c r="M44" s="180">
        <f>G44*(1+L44/100)</f>
        <v>0</v>
      </c>
      <c r="N44" s="180">
        <v>0</v>
      </c>
      <c r="O44" s="180">
        <f>ROUND(E44*N44,2)</f>
        <v>0</v>
      </c>
      <c r="P44" s="180">
        <v>0</v>
      </c>
      <c r="Q44" s="180">
        <f>ROUND(E44*P44,2)</f>
        <v>0</v>
      </c>
      <c r="R44" s="180"/>
      <c r="S44" s="180" t="s">
        <v>165</v>
      </c>
      <c r="T44" s="181" t="s">
        <v>109</v>
      </c>
      <c r="U44" s="160">
        <v>0</v>
      </c>
      <c r="V44" s="160">
        <f>ROUND(E44*U44,2)</f>
        <v>0</v>
      </c>
      <c r="W44" s="160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169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5">
        <v>24</v>
      </c>
      <c r="B45" s="176" t="s">
        <v>179</v>
      </c>
      <c r="C45" s="185" t="s">
        <v>180</v>
      </c>
      <c r="D45" s="177" t="s">
        <v>178</v>
      </c>
      <c r="E45" s="178">
        <v>12.12</v>
      </c>
      <c r="F45" s="179"/>
      <c r="G45" s="180">
        <f>ROUND(E45*F45,2)</f>
        <v>0</v>
      </c>
      <c r="H45" s="179"/>
      <c r="I45" s="180">
        <f>ROUND(E45*H45,2)</f>
        <v>0</v>
      </c>
      <c r="J45" s="179"/>
      <c r="K45" s="180">
        <f>ROUND(E45*J45,2)</f>
        <v>0</v>
      </c>
      <c r="L45" s="180">
        <v>21</v>
      </c>
      <c r="M45" s="180">
        <f>G45*(1+L45/100)</f>
        <v>0</v>
      </c>
      <c r="N45" s="180">
        <v>0</v>
      </c>
      <c r="O45" s="180">
        <f>ROUND(E45*N45,2)</f>
        <v>0</v>
      </c>
      <c r="P45" s="180">
        <v>0</v>
      </c>
      <c r="Q45" s="180">
        <f>ROUND(E45*P45,2)</f>
        <v>0</v>
      </c>
      <c r="R45" s="180"/>
      <c r="S45" s="180" t="s">
        <v>165</v>
      </c>
      <c r="T45" s="181" t="s">
        <v>109</v>
      </c>
      <c r="U45" s="160">
        <v>0</v>
      </c>
      <c r="V45" s="160">
        <f>ROUND(E45*U45,2)</f>
        <v>0</v>
      </c>
      <c r="W45" s="160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169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x14ac:dyDescent="0.2">
      <c r="A46" s="162" t="s">
        <v>102</v>
      </c>
      <c r="B46" s="163" t="s">
        <v>58</v>
      </c>
      <c r="C46" s="184" t="s">
        <v>59</v>
      </c>
      <c r="D46" s="164"/>
      <c r="E46" s="165"/>
      <c r="F46" s="166"/>
      <c r="G46" s="166">
        <f>SUMIF(AG47:AG52,"&lt;&gt;NOR",G47:G52)</f>
        <v>0</v>
      </c>
      <c r="H46" s="166"/>
      <c r="I46" s="166">
        <f>SUM(I47:I52)</f>
        <v>0</v>
      </c>
      <c r="J46" s="166"/>
      <c r="K46" s="166">
        <f>SUM(K47:K52)</f>
        <v>0</v>
      </c>
      <c r="L46" s="166"/>
      <c r="M46" s="166">
        <f>SUM(M47:M52)</f>
        <v>0</v>
      </c>
      <c r="N46" s="166"/>
      <c r="O46" s="166">
        <f>SUM(O47:O52)</f>
        <v>29.06</v>
      </c>
      <c r="P46" s="166"/>
      <c r="Q46" s="166">
        <f>SUM(Q47:Q52)</f>
        <v>0</v>
      </c>
      <c r="R46" s="166"/>
      <c r="S46" s="166"/>
      <c r="T46" s="167"/>
      <c r="U46" s="161"/>
      <c r="V46" s="161">
        <f>SUM(V47:V52)</f>
        <v>27.53</v>
      </c>
      <c r="W46" s="161"/>
      <c r="AG46" t="s">
        <v>103</v>
      </c>
    </row>
    <row r="47" spans="1:60" outlineLevel="1" x14ac:dyDescent="0.2">
      <c r="A47" s="168">
        <v>25</v>
      </c>
      <c r="B47" s="169" t="s">
        <v>181</v>
      </c>
      <c r="C47" s="186" t="s">
        <v>182</v>
      </c>
      <c r="D47" s="170" t="s">
        <v>126</v>
      </c>
      <c r="E47" s="171">
        <v>14.58</v>
      </c>
      <c r="F47" s="172"/>
      <c r="G47" s="173">
        <f>ROUND(E47*F47,2)</f>
        <v>0</v>
      </c>
      <c r="H47" s="172"/>
      <c r="I47" s="173">
        <f>ROUND(E47*H47,2)</f>
        <v>0</v>
      </c>
      <c r="J47" s="172"/>
      <c r="K47" s="173">
        <f>ROUND(E47*J47,2)</f>
        <v>0</v>
      </c>
      <c r="L47" s="173">
        <v>21</v>
      </c>
      <c r="M47" s="173">
        <f>G47*(1+L47/100)</f>
        <v>0</v>
      </c>
      <c r="N47" s="173">
        <v>1.8907700000000001</v>
      </c>
      <c r="O47" s="173">
        <f>ROUND(E47*N47,2)</f>
        <v>27.57</v>
      </c>
      <c r="P47" s="173">
        <v>0</v>
      </c>
      <c r="Q47" s="173">
        <f>ROUND(E47*P47,2)</f>
        <v>0</v>
      </c>
      <c r="R47" s="173" t="s">
        <v>183</v>
      </c>
      <c r="S47" s="173" t="s">
        <v>108</v>
      </c>
      <c r="T47" s="174" t="s">
        <v>109</v>
      </c>
      <c r="U47" s="160">
        <v>1.3169999999999999</v>
      </c>
      <c r="V47" s="160">
        <f>ROUND(E47*U47,2)</f>
        <v>19.2</v>
      </c>
      <c r="W47" s="160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110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238" t="s">
        <v>184</v>
      </c>
      <c r="D48" s="239"/>
      <c r="E48" s="239"/>
      <c r="F48" s="239"/>
      <c r="G48" s="239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116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2.5" outlineLevel="1" x14ac:dyDescent="0.2">
      <c r="A49" s="168">
        <v>26</v>
      </c>
      <c r="B49" s="169" t="s">
        <v>185</v>
      </c>
      <c r="C49" s="186" t="s">
        <v>186</v>
      </c>
      <c r="D49" s="170" t="s">
        <v>126</v>
      </c>
      <c r="E49" s="171">
        <v>0.57899999999999996</v>
      </c>
      <c r="F49" s="172"/>
      <c r="G49" s="173">
        <f>ROUND(E49*F49,2)</f>
        <v>0</v>
      </c>
      <c r="H49" s="172"/>
      <c r="I49" s="173">
        <f>ROUND(E49*H49,2)</f>
        <v>0</v>
      </c>
      <c r="J49" s="172"/>
      <c r="K49" s="173">
        <f>ROUND(E49*J49,2)</f>
        <v>0</v>
      </c>
      <c r="L49" s="173">
        <v>21</v>
      </c>
      <c r="M49" s="173">
        <f>G49*(1+L49/100)</f>
        <v>0</v>
      </c>
      <c r="N49" s="173">
        <v>2.5</v>
      </c>
      <c r="O49" s="173">
        <f>ROUND(E49*N49,2)</f>
        <v>1.45</v>
      </c>
      <c r="P49" s="173">
        <v>0</v>
      </c>
      <c r="Q49" s="173">
        <f>ROUND(E49*P49,2)</f>
        <v>0</v>
      </c>
      <c r="R49" s="173" t="s">
        <v>183</v>
      </c>
      <c r="S49" s="173" t="s">
        <v>108</v>
      </c>
      <c r="T49" s="174" t="s">
        <v>141</v>
      </c>
      <c r="U49" s="160">
        <v>1.1919999999999999</v>
      </c>
      <c r="V49" s="160">
        <f>ROUND(E49*U49,2)</f>
        <v>0.69</v>
      </c>
      <c r="W49" s="160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110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238" t="s">
        <v>187</v>
      </c>
      <c r="D50" s="239"/>
      <c r="E50" s="239"/>
      <c r="F50" s="239"/>
      <c r="G50" s="239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116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68">
        <v>27</v>
      </c>
      <c r="B51" s="169" t="s">
        <v>188</v>
      </c>
      <c r="C51" s="186" t="s">
        <v>189</v>
      </c>
      <c r="D51" s="170" t="s">
        <v>106</v>
      </c>
      <c r="E51" s="171">
        <v>9.2639999999999993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21</v>
      </c>
      <c r="M51" s="173">
        <f>G51*(1+L51/100)</f>
        <v>0</v>
      </c>
      <c r="N51" s="173">
        <v>4.7999999999999996E-3</v>
      </c>
      <c r="O51" s="173">
        <f>ROUND(E51*N51,2)</f>
        <v>0.04</v>
      </c>
      <c r="P51" s="173">
        <v>0</v>
      </c>
      <c r="Q51" s="173">
        <f>ROUND(E51*P51,2)</f>
        <v>0</v>
      </c>
      <c r="R51" s="173" t="s">
        <v>183</v>
      </c>
      <c r="S51" s="173" t="s">
        <v>108</v>
      </c>
      <c r="T51" s="174" t="s">
        <v>141</v>
      </c>
      <c r="U51" s="160">
        <v>0.82499999999999996</v>
      </c>
      <c r="V51" s="160">
        <f>ROUND(E51*U51,2)</f>
        <v>7.64</v>
      </c>
      <c r="W51" s="160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110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238" t="s">
        <v>184</v>
      </c>
      <c r="D52" s="239"/>
      <c r="E52" s="239"/>
      <c r="F52" s="239"/>
      <c r="G52" s="239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116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x14ac:dyDescent="0.2">
      <c r="A53" s="162" t="s">
        <v>102</v>
      </c>
      <c r="B53" s="163" t="s">
        <v>60</v>
      </c>
      <c r="C53" s="184" t="s">
        <v>61</v>
      </c>
      <c r="D53" s="164"/>
      <c r="E53" s="165"/>
      <c r="F53" s="166"/>
      <c r="G53" s="166">
        <f>SUMIF(AG54:AG57,"&lt;&gt;NOR",G54:G57)</f>
        <v>0</v>
      </c>
      <c r="H53" s="166"/>
      <c r="I53" s="166">
        <f>SUM(I54:I57)</f>
        <v>0</v>
      </c>
      <c r="J53" s="166"/>
      <c r="K53" s="166">
        <f>SUM(K54:K57)</f>
        <v>0</v>
      </c>
      <c r="L53" s="166"/>
      <c r="M53" s="166">
        <f>SUM(M54:M57)</f>
        <v>0</v>
      </c>
      <c r="N53" s="166"/>
      <c r="O53" s="166">
        <f>SUM(O54:O57)</f>
        <v>15.12</v>
      </c>
      <c r="P53" s="166"/>
      <c r="Q53" s="166">
        <f>SUM(Q54:Q57)</f>
        <v>0</v>
      </c>
      <c r="R53" s="166"/>
      <c r="S53" s="166"/>
      <c r="T53" s="167"/>
      <c r="U53" s="161"/>
      <c r="V53" s="161">
        <f>SUM(V54:V57)</f>
        <v>2.46</v>
      </c>
      <c r="W53" s="161"/>
      <c r="AG53" t="s">
        <v>103</v>
      </c>
    </row>
    <row r="54" spans="1:60" ht="22.5" outlineLevel="1" x14ac:dyDescent="0.2">
      <c r="A54" s="175">
        <v>28</v>
      </c>
      <c r="B54" s="176" t="s">
        <v>190</v>
      </c>
      <c r="C54" s="185" t="s">
        <v>191</v>
      </c>
      <c r="D54" s="177" t="s">
        <v>106</v>
      </c>
      <c r="E54" s="178">
        <v>13</v>
      </c>
      <c r="F54" s="179"/>
      <c r="G54" s="180">
        <f>ROUND(E54*F54,2)</f>
        <v>0</v>
      </c>
      <c r="H54" s="179"/>
      <c r="I54" s="180">
        <f>ROUND(E54*H54,2)</f>
        <v>0</v>
      </c>
      <c r="J54" s="179"/>
      <c r="K54" s="180">
        <f>ROUND(E54*J54,2)</f>
        <v>0</v>
      </c>
      <c r="L54" s="180">
        <v>21</v>
      </c>
      <c r="M54" s="180">
        <f>G54*(1+L54/100)</f>
        <v>0</v>
      </c>
      <c r="N54" s="180">
        <v>0.378</v>
      </c>
      <c r="O54" s="180">
        <f>ROUND(E54*N54,2)</f>
        <v>4.91</v>
      </c>
      <c r="P54" s="180">
        <v>0</v>
      </c>
      <c r="Q54" s="180">
        <f>ROUND(E54*P54,2)</f>
        <v>0</v>
      </c>
      <c r="R54" s="180" t="s">
        <v>107</v>
      </c>
      <c r="S54" s="180" t="s">
        <v>108</v>
      </c>
      <c r="T54" s="181" t="s">
        <v>109</v>
      </c>
      <c r="U54" s="160">
        <v>2.5999999999999999E-2</v>
      </c>
      <c r="V54" s="160">
        <f>ROUND(E54*U54,2)</f>
        <v>0.34</v>
      </c>
      <c r="W54" s="160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110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2.5" outlineLevel="1" x14ac:dyDescent="0.2">
      <c r="A55" s="175">
        <v>29</v>
      </c>
      <c r="B55" s="176" t="s">
        <v>192</v>
      </c>
      <c r="C55" s="185" t="s">
        <v>193</v>
      </c>
      <c r="D55" s="177" t="s">
        <v>106</v>
      </c>
      <c r="E55" s="178">
        <v>13</v>
      </c>
      <c r="F55" s="179"/>
      <c r="G55" s="180">
        <f>ROUND(E55*F55,2)</f>
        <v>0</v>
      </c>
      <c r="H55" s="179"/>
      <c r="I55" s="180">
        <f>ROUND(E55*H55,2)</f>
        <v>0</v>
      </c>
      <c r="J55" s="179"/>
      <c r="K55" s="180">
        <f>ROUND(E55*J55,2)</f>
        <v>0</v>
      </c>
      <c r="L55" s="180">
        <v>21</v>
      </c>
      <c r="M55" s="180">
        <f>G55*(1+L55/100)</f>
        <v>0</v>
      </c>
      <c r="N55" s="180">
        <v>0.55125000000000002</v>
      </c>
      <c r="O55" s="180">
        <f>ROUND(E55*N55,2)</f>
        <v>7.17</v>
      </c>
      <c r="P55" s="180">
        <v>0</v>
      </c>
      <c r="Q55" s="180">
        <f>ROUND(E55*P55,2)</f>
        <v>0</v>
      </c>
      <c r="R55" s="180" t="s">
        <v>107</v>
      </c>
      <c r="S55" s="180" t="s">
        <v>108</v>
      </c>
      <c r="T55" s="181" t="s">
        <v>109</v>
      </c>
      <c r="U55" s="160">
        <v>2.7E-2</v>
      </c>
      <c r="V55" s="160">
        <f>ROUND(E55*U55,2)</f>
        <v>0.35</v>
      </c>
      <c r="W55" s="160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110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5">
        <v>30</v>
      </c>
      <c r="B56" s="176" t="s">
        <v>194</v>
      </c>
      <c r="C56" s="185" t="s">
        <v>195</v>
      </c>
      <c r="D56" s="177" t="s">
        <v>106</v>
      </c>
      <c r="E56" s="178">
        <v>13</v>
      </c>
      <c r="F56" s="179"/>
      <c r="G56" s="180">
        <f>ROUND(E56*F56,2)</f>
        <v>0</v>
      </c>
      <c r="H56" s="179"/>
      <c r="I56" s="180">
        <f>ROUND(E56*H56,2)</f>
        <v>0</v>
      </c>
      <c r="J56" s="179"/>
      <c r="K56" s="180">
        <f>ROUND(E56*J56,2)</f>
        <v>0</v>
      </c>
      <c r="L56" s="180">
        <v>21</v>
      </c>
      <c r="M56" s="180">
        <f>G56*(1+L56/100)</f>
        <v>0</v>
      </c>
      <c r="N56" s="180">
        <v>0.10373</v>
      </c>
      <c r="O56" s="180">
        <f>ROUND(E56*N56,2)</f>
        <v>1.35</v>
      </c>
      <c r="P56" s="180">
        <v>0</v>
      </c>
      <c r="Q56" s="180">
        <f>ROUND(E56*P56,2)</f>
        <v>0</v>
      </c>
      <c r="R56" s="180"/>
      <c r="S56" s="180" t="s">
        <v>165</v>
      </c>
      <c r="T56" s="181" t="s">
        <v>109</v>
      </c>
      <c r="U56" s="160">
        <v>6.4000000000000001E-2</v>
      </c>
      <c r="V56" s="160">
        <f>ROUND(E56*U56,2)</f>
        <v>0.83</v>
      </c>
      <c r="W56" s="160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110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5">
        <v>31</v>
      </c>
      <c r="B57" s="176" t="s">
        <v>196</v>
      </c>
      <c r="C57" s="185" t="s">
        <v>197</v>
      </c>
      <c r="D57" s="177" t="s">
        <v>106</v>
      </c>
      <c r="E57" s="178">
        <v>13</v>
      </c>
      <c r="F57" s="179"/>
      <c r="G57" s="180">
        <f>ROUND(E57*F57,2)</f>
        <v>0</v>
      </c>
      <c r="H57" s="179"/>
      <c r="I57" s="180">
        <f>ROUND(E57*H57,2)</f>
        <v>0</v>
      </c>
      <c r="J57" s="179"/>
      <c r="K57" s="180">
        <f>ROUND(E57*J57,2)</f>
        <v>0</v>
      </c>
      <c r="L57" s="180">
        <v>21</v>
      </c>
      <c r="M57" s="180">
        <f>G57*(1+L57/100)</f>
        <v>0</v>
      </c>
      <c r="N57" s="180">
        <v>0.12966</v>
      </c>
      <c r="O57" s="180">
        <f>ROUND(E57*N57,2)</f>
        <v>1.69</v>
      </c>
      <c r="P57" s="180">
        <v>0</v>
      </c>
      <c r="Q57" s="180">
        <f>ROUND(E57*P57,2)</f>
        <v>0</v>
      </c>
      <c r="R57" s="180"/>
      <c r="S57" s="180" t="s">
        <v>165</v>
      </c>
      <c r="T57" s="181" t="s">
        <v>109</v>
      </c>
      <c r="U57" s="160">
        <v>7.1999999999999995E-2</v>
      </c>
      <c r="V57" s="160">
        <f>ROUND(E57*U57,2)</f>
        <v>0.94</v>
      </c>
      <c r="W57" s="160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110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x14ac:dyDescent="0.2">
      <c r="A58" s="162" t="s">
        <v>102</v>
      </c>
      <c r="B58" s="163" t="s">
        <v>62</v>
      </c>
      <c r="C58" s="184" t="s">
        <v>63</v>
      </c>
      <c r="D58" s="164"/>
      <c r="E58" s="165"/>
      <c r="F58" s="166"/>
      <c r="G58" s="166">
        <f>SUMIF(AG59:AG117,"&lt;&gt;NOR",G59:G117)</f>
        <v>0</v>
      </c>
      <c r="H58" s="166"/>
      <c r="I58" s="166">
        <f>SUM(I59:I117)</f>
        <v>0</v>
      </c>
      <c r="J58" s="166"/>
      <c r="K58" s="166">
        <f>SUM(K59:K117)</f>
        <v>0</v>
      </c>
      <c r="L58" s="166"/>
      <c r="M58" s="166">
        <f>SUM(M59:M117)</f>
        <v>0</v>
      </c>
      <c r="N58" s="166"/>
      <c r="O58" s="166">
        <f>SUM(O59:O117)</f>
        <v>5.8299999999999974</v>
      </c>
      <c r="P58" s="166"/>
      <c r="Q58" s="166">
        <f>SUM(Q59:Q117)</f>
        <v>0</v>
      </c>
      <c r="R58" s="166"/>
      <c r="S58" s="166"/>
      <c r="T58" s="167"/>
      <c r="U58" s="161"/>
      <c r="V58" s="161">
        <f>SUM(V59:V117)</f>
        <v>196.62</v>
      </c>
      <c r="W58" s="161"/>
      <c r="AG58" t="s">
        <v>103</v>
      </c>
    </row>
    <row r="59" spans="1:60" ht="22.5" outlineLevel="1" x14ac:dyDescent="0.2">
      <c r="A59" s="168">
        <v>32</v>
      </c>
      <c r="B59" s="169" t="s">
        <v>198</v>
      </c>
      <c r="C59" s="186" t="s">
        <v>199</v>
      </c>
      <c r="D59" s="170" t="s">
        <v>119</v>
      </c>
      <c r="E59" s="171">
        <v>162</v>
      </c>
      <c r="F59" s="172"/>
      <c r="G59" s="173">
        <f>ROUND(E59*F59,2)</f>
        <v>0</v>
      </c>
      <c r="H59" s="172"/>
      <c r="I59" s="173">
        <f>ROUND(E59*H59,2)</f>
        <v>0</v>
      </c>
      <c r="J59" s="172"/>
      <c r="K59" s="173">
        <f>ROUND(E59*J59,2)</f>
        <v>0</v>
      </c>
      <c r="L59" s="173">
        <v>21</v>
      </c>
      <c r="M59" s="173">
        <f>G59*(1+L59/100)</f>
        <v>0</v>
      </c>
      <c r="N59" s="173">
        <v>0</v>
      </c>
      <c r="O59" s="173">
        <f>ROUND(E59*N59,2)</f>
        <v>0</v>
      </c>
      <c r="P59" s="173">
        <v>0</v>
      </c>
      <c r="Q59" s="173">
        <f>ROUND(E59*P59,2)</f>
        <v>0</v>
      </c>
      <c r="R59" s="173" t="s">
        <v>183</v>
      </c>
      <c r="S59" s="173" t="s">
        <v>108</v>
      </c>
      <c r="T59" s="174" t="s">
        <v>141</v>
      </c>
      <c r="U59" s="160">
        <v>0.30599999999999999</v>
      </c>
      <c r="V59" s="160">
        <f>ROUND(E59*U59,2)</f>
        <v>49.57</v>
      </c>
      <c r="W59" s="160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110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238" t="s">
        <v>200</v>
      </c>
      <c r="D60" s="239"/>
      <c r="E60" s="239"/>
      <c r="F60" s="239"/>
      <c r="G60" s="239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116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75">
        <v>33</v>
      </c>
      <c r="B61" s="176" t="s">
        <v>201</v>
      </c>
      <c r="C61" s="185" t="s">
        <v>202</v>
      </c>
      <c r="D61" s="177" t="s">
        <v>203</v>
      </c>
      <c r="E61" s="178">
        <v>1</v>
      </c>
      <c r="F61" s="179"/>
      <c r="G61" s="180">
        <f t="shared" ref="G61:G67" si="0">ROUND(E61*F61,2)</f>
        <v>0</v>
      </c>
      <c r="H61" s="179"/>
      <c r="I61" s="180">
        <f t="shared" ref="I61:I67" si="1">ROUND(E61*H61,2)</f>
        <v>0</v>
      </c>
      <c r="J61" s="179"/>
      <c r="K61" s="180">
        <f t="shared" ref="K61:K67" si="2">ROUND(E61*J61,2)</f>
        <v>0</v>
      </c>
      <c r="L61" s="180">
        <v>21</v>
      </c>
      <c r="M61" s="180">
        <f t="shared" ref="M61:M67" si="3">G61*(1+L61/100)</f>
        <v>0</v>
      </c>
      <c r="N61" s="180">
        <v>2.2000000000000001E-4</v>
      </c>
      <c r="O61" s="180">
        <f t="shared" ref="O61:O67" si="4">ROUND(E61*N61,2)</f>
        <v>0</v>
      </c>
      <c r="P61" s="180">
        <v>0</v>
      </c>
      <c r="Q61" s="180">
        <f t="shared" ref="Q61:Q67" si="5">ROUND(E61*P61,2)</f>
        <v>0</v>
      </c>
      <c r="R61" s="180" t="s">
        <v>183</v>
      </c>
      <c r="S61" s="180" t="s">
        <v>108</v>
      </c>
      <c r="T61" s="181" t="s">
        <v>141</v>
      </c>
      <c r="U61" s="160">
        <v>1.2210000000000001</v>
      </c>
      <c r="V61" s="160">
        <f t="shared" ref="V61:V67" si="6">ROUND(E61*U61,2)</f>
        <v>1.22</v>
      </c>
      <c r="W61" s="160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110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22.5" outlineLevel="1" x14ac:dyDescent="0.2">
      <c r="A62" s="175">
        <v>34</v>
      </c>
      <c r="B62" s="176" t="s">
        <v>204</v>
      </c>
      <c r="C62" s="185" t="s">
        <v>205</v>
      </c>
      <c r="D62" s="177" t="s">
        <v>203</v>
      </c>
      <c r="E62" s="178">
        <v>20</v>
      </c>
      <c r="F62" s="179"/>
      <c r="G62" s="180">
        <f t="shared" si="0"/>
        <v>0</v>
      </c>
      <c r="H62" s="179"/>
      <c r="I62" s="180">
        <f t="shared" si="1"/>
        <v>0</v>
      </c>
      <c r="J62" s="179"/>
      <c r="K62" s="180">
        <f t="shared" si="2"/>
        <v>0</v>
      </c>
      <c r="L62" s="180">
        <v>21</v>
      </c>
      <c r="M62" s="180">
        <f t="shared" si="3"/>
        <v>0</v>
      </c>
      <c r="N62" s="180">
        <v>2.2000000000000001E-4</v>
      </c>
      <c r="O62" s="180">
        <f t="shared" si="4"/>
        <v>0</v>
      </c>
      <c r="P62" s="180">
        <v>0</v>
      </c>
      <c r="Q62" s="180">
        <f t="shared" si="5"/>
        <v>0</v>
      </c>
      <c r="R62" s="180" t="s">
        <v>183</v>
      </c>
      <c r="S62" s="180" t="s">
        <v>108</v>
      </c>
      <c r="T62" s="181" t="s">
        <v>141</v>
      </c>
      <c r="U62" s="160">
        <v>0.75900000000000001</v>
      </c>
      <c r="V62" s="160">
        <f t="shared" si="6"/>
        <v>15.18</v>
      </c>
      <c r="W62" s="160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110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ht="22.5" outlineLevel="1" x14ac:dyDescent="0.2">
      <c r="A63" s="175">
        <v>35</v>
      </c>
      <c r="B63" s="176" t="s">
        <v>206</v>
      </c>
      <c r="C63" s="185" t="s">
        <v>207</v>
      </c>
      <c r="D63" s="177" t="s">
        <v>203</v>
      </c>
      <c r="E63" s="178">
        <v>4</v>
      </c>
      <c r="F63" s="179"/>
      <c r="G63" s="180">
        <f t="shared" si="0"/>
        <v>0</v>
      </c>
      <c r="H63" s="179"/>
      <c r="I63" s="180">
        <f t="shared" si="1"/>
        <v>0</v>
      </c>
      <c r="J63" s="179"/>
      <c r="K63" s="180">
        <f t="shared" si="2"/>
        <v>0</v>
      </c>
      <c r="L63" s="180">
        <v>21</v>
      </c>
      <c r="M63" s="180">
        <f t="shared" si="3"/>
        <v>0</v>
      </c>
      <c r="N63" s="180">
        <v>3.2000000000000003E-4</v>
      </c>
      <c r="O63" s="180">
        <f t="shared" si="4"/>
        <v>0</v>
      </c>
      <c r="P63" s="180">
        <v>0</v>
      </c>
      <c r="Q63" s="180">
        <f t="shared" si="5"/>
        <v>0</v>
      </c>
      <c r="R63" s="180" t="s">
        <v>183</v>
      </c>
      <c r="S63" s="180" t="s">
        <v>108</v>
      </c>
      <c r="T63" s="181" t="s">
        <v>141</v>
      </c>
      <c r="U63" s="160">
        <v>1.0940000000000001</v>
      </c>
      <c r="V63" s="160">
        <f t="shared" si="6"/>
        <v>4.38</v>
      </c>
      <c r="W63" s="160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110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22.5" outlineLevel="1" x14ac:dyDescent="0.2">
      <c r="A64" s="175">
        <v>36</v>
      </c>
      <c r="B64" s="176" t="s">
        <v>208</v>
      </c>
      <c r="C64" s="185" t="s">
        <v>209</v>
      </c>
      <c r="D64" s="177" t="s">
        <v>203</v>
      </c>
      <c r="E64" s="178">
        <v>1</v>
      </c>
      <c r="F64" s="179"/>
      <c r="G64" s="180">
        <f t="shared" si="0"/>
        <v>0</v>
      </c>
      <c r="H64" s="179"/>
      <c r="I64" s="180">
        <f t="shared" si="1"/>
        <v>0</v>
      </c>
      <c r="J64" s="179"/>
      <c r="K64" s="180">
        <f t="shared" si="2"/>
        <v>0</v>
      </c>
      <c r="L64" s="180">
        <v>21</v>
      </c>
      <c r="M64" s="180">
        <f t="shared" si="3"/>
        <v>0</v>
      </c>
      <c r="N64" s="180">
        <v>2.7799999999999999E-3</v>
      </c>
      <c r="O64" s="180">
        <f t="shared" si="4"/>
        <v>0</v>
      </c>
      <c r="P64" s="180">
        <v>0</v>
      </c>
      <c r="Q64" s="180">
        <f t="shared" si="5"/>
        <v>0</v>
      </c>
      <c r="R64" s="180" t="s">
        <v>183</v>
      </c>
      <c r="S64" s="180" t="s">
        <v>108</v>
      </c>
      <c r="T64" s="181" t="s">
        <v>141</v>
      </c>
      <c r="U64" s="160">
        <v>1.0069999999999999</v>
      </c>
      <c r="V64" s="160">
        <f t="shared" si="6"/>
        <v>1.01</v>
      </c>
      <c r="W64" s="160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110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22.5" outlineLevel="1" x14ac:dyDescent="0.2">
      <c r="A65" s="175">
        <v>37</v>
      </c>
      <c r="B65" s="176" t="s">
        <v>210</v>
      </c>
      <c r="C65" s="185" t="s">
        <v>211</v>
      </c>
      <c r="D65" s="177" t="s">
        <v>203</v>
      </c>
      <c r="E65" s="178">
        <v>1</v>
      </c>
      <c r="F65" s="179"/>
      <c r="G65" s="180">
        <f t="shared" si="0"/>
        <v>0</v>
      </c>
      <c r="H65" s="179"/>
      <c r="I65" s="180">
        <f t="shared" si="1"/>
        <v>0</v>
      </c>
      <c r="J65" s="179"/>
      <c r="K65" s="180">
        <f t="shared" si="2"/>
        <v>0</v>
      </c>
      <c r="L65" s="180">
        <v>21</v>
      </c>
      <c r="M65" s="180">
        <f t="shared" si="3"/>
        <v>0</v>
      </c>
      <c r="N65" s="180">
        <v>2.98E-3</v>
      </c>
      <c r="O65" s="180">
        <f t="shared" si="4"/>
        <v>0</v>
      </c>
      <c r="P65" s="180">
        <v>0</v>
      </c>
      <c r="Q65" s="180">
        <f t="shared" si="5"/>
        <v>0</v>
      </c>
      <c r="R65" s="180" t="s">
        <v>183</v>
      </c>
      <c r="S65" s="180" t="s">
        <v>108</v>
      </c>
      <c r="T65" s="181" t="s">
        <v>141</v>
      </c>
      <c r="U65" s="160">
        <v>1.391</v>
      </c>
      <c r="V65" s="160">
        <f t="shared" si="6"/>
        <v>1.39</v>
      </c>
      <c r="W65" s="160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110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2.5" outlineLevel="1" x14ac:dyDescent="0.2">
      <c r="A66" s="175">
        <v>38</v>
      </c>
      <c r="B66" s="176" t="s">
        <v>212</v>
      </c>
      <c r="C66" s="185" t="s">
        <v>213</v>
      </c>
      <c r="D66" s="177" t="s">
        <v>203</v>
      </c>
      <c r="E66" s="178">
        <v>6</v>
      </c>
      <c r="F66" s="179"/>
      <c r="G66" s="180">
        <f t="shared" si="0"/>
        <v>0</v>
      </c>
      <c r="H66" s="179"/>
      <c r="I66" s="180">
        <f t="shared" si="1"/>
        <v>0</v>
      </c>
      <c r="J66" s="179"/>
      <c r="K66" s="180">
        <f t="shared" si="2"/>
        <v>0</v>
      </c>
      <c r="L66" s="180">
        <v>21</v>
      </c>
      <c r="M66" s="180">
        <f t="shared" si="3"/>
        <v>0</v>
      </c>
      <c r="N66" s="180">
        <v>0</v>
      </c>
      <c r="O66" s="180">
        <f t="shared" si="4"/>
        <v>0</v>
      </c>
      <c r="P66" s="180">
        <v>0</v>
      </c>
      <c r="Q66" s="180">
        <f t="shared" si="5"/>
        <v>0</v>
      </c>
      <c r="R66" s="180" t="s">
        <v>183</v>
      </c>
      <c r="S66" s="180" t="s">
        <v>108</v>
      </c>
      <c r="T66" s="181" t="s">
        <v>141</v>
      </c>
      <c r="U66" s="160">
        <v>1.2216</v>
      </c>
      <c r="V66" s="160">
        <f t="shared" si="6"/>
        <v>7.33</v>
      </c>
      <c r="W66" s="160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110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68">
        <v>39</v>
      </c>
      <c r="B67" s="169" t="s">
        <v>214</v>
      </c>
      <c r="C67" s="186" t="s">
        <v>215</v>
      </c>
      <c r="D67" s="170" t="s">
        <v>119</v>
      </c>
      <c r="E67" s="171">
        <v>7</v>
      </c>
      <c r="F67" s="172"/>
      <c r="G67" s="173">
        <f t="shared" si="0"/>
        <v>0</v>
      </c>
      <c r="H67" s="172"/>
      <c r="I67" s="173">
        <f t="shared" si="1"/>
        <v>0</v>
      </c>
      <c r="J67" s="172"/>
      <c r="K67" s="173">
        <f t="shared" si="2"/>
        <v>0</v>
      </c>
      <c r="L67" s="173">
        <v>21</v>
      </c>
      <c r="M67" s="173">
        <f t="shared" si="3"/>
        <v>0</v>
      </c>
      <c r="N67" s="173">
        <v>0</v>
      </c>
      <c r="O67" s="173">
        <f t="shared" si="4"/>
        <v>0</v>
      </c>
      <c r="P67" s="173">
        <v>0</v>
      </c>
      <c r="Q67" s="173">
        <f t="shared" si="5"/>
        <v>0</v>
      </c>
      <c r="R67" s="173" t="s">
        <v>183</v>
      </c>
      <c r="S67" s="173" t="s">
        <v>108</v>
      </c>
      <c r="T67" s="174" t="s">
        <v>141</v>
      </c>
      <c r="U67" s="160">
        <v>3.4000000000000002E-2</v>
      </c>
      <c r="V67" s="160">
        <f t="shared" si="6"/>
        <v>0.24</v>
      </c>
      <c r="W67" s="160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110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238" t="s">
        <v>184</v>
      </c>
      <c r="D68" s="239"/>
      <c r="E68" s="239"/>
      <c r="F68" s="239"/>
      <c r="G68" s="239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116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2.5" outlineLevel="1" x14ac:dyDescent="0.2">
      <c r="A69" s="175">
        <v>40</v>
      </c>
      <c r="B69" s="176" t="s">
        <v>216</v>
      </c>
      <c r="C69" s="185" t="s">
        <v>217</v>
      </c>
      <c r="D69" s="177" t="s">
        <v>203</v>
      </c>
      <c r="E69" s="178">
        <v>7</v>
      </c>
      <c r="F69" s="179"/>
      <c r="G69" s="180">
        <f>ROUND(E69*F69,2)</f>
        <v>0</v>
      </c>
      <c r="H69" s="179"/>
      <c r="I69" s="180">
        <f>ROUND(E69*H69,2)</f>
        <v>0</v>
      </c>
      <c r="J69" s="179"/>
      <c r="K69" s="180">
        <f>ROUND(E69*J69,2)</f>
        <v>0</v>
      </c>
      <c r="L69" s="180">
        <v>21</v>
      </c>
      <c r="M69" s="180">
        <f>G69*(1+L69/100)</f>
        <v>0</v>
      </c>
      <c r="N69" s="180">
        <v>2.2000000000000001E-4</v>
      </c>
      <c r="O69" s="180">
        <f>ROUND(E69*N69,2)</f>
        <v>0</v>
      </c>
      <c r="P69" s="180">
        <v>0</v>
      </c>
      <c r="Q69" s="180">
        <f>ROUND(E69*P69,2)</f>
        <v>0</v>
      </c>
      <c r="R69" s="180" t="s">
        <v>183</v>
      </c>
      <c r="S69" s="180" t="s">
        <v>108</v>
      </c>
      <c r="T69" s="181" t="s">
        <v>141</v>
      </c>
      <c r="U69" s="160">
        <v>1.554</v>
      </c>
      <c r="V69" s="160">
        <f>ROUND(E69*U69,2)</f>
        <v>10.88</v>
      </c>
      <c r="W69" s="160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110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75">
        <v>41</v>
      </c>
      <c r="B70" s="176" t="s">
        <v>218</v>
      </c>
      <c r="C70" s="185" t="s">
        <v>219</v>
      </c>
      <c r="D70" s="177" t="s">
        <v>203</v>
      </c>
      <c r="E70" s="178">
        <v>2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80">
        <v>1.1E-4</v>
      </c>
      <c r="O70" s="180">
        <f>ROUND(E70*N70,2)</f>
        <v>0</v>
      </c>
      <c r="P70" s="180">
        <v>0</v>
      </c>
      <c r="Q70" s="180">
        <f>ROUND(E70*P70,2)</f>
        <v>0</v>
      </c>
      <c r="R70" s="180" t="s">
        <v>183</v>
      </c>
      <c r="S70" s="180" t="s">
        <v>108</v>
      </c>
      <c r="T70" s="181" t="s">
        <v>141</v>
      </c>
      <c r="U70" s="160">
        <v>0.70799999999999996</v>
      </c>
      <c r="V70" s="160">
        <f>ROUND(E70*U70,2)</f>
        <v>1.42</v>
      </c>
      <c r="W70" s="160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110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5">
        <v>42</v>
      </c>
      <c r="B71" s="176" t="s">
        <v>220</v>
      </c>
      <c r="C71" s="185" t="s">
        <v>221</v>
      </c>
      <c r="D71" s="177" t="s">
        <v>203</v>
      </c>
      <c r="E71" s="178">
        <v>1</v>
      </c>
      <c r="F71" s="179"/>
      <c r="G71" s="180">
        <f>ROUND(E71*F71,2)</f>
        <v>0</v>
      </c>
      <c r="H71" s="179"/>
      <c r="I71" s="180">
        <f>ROUND(E71*H71,2)</f>
        <v>0</v>
      </c>
      <c r="J71" s="179"/>
      <c r="K71" s="180">
        <f>ROUND(E71*J71,2)</f>
        <v>0</v>
      </c>
      <c r="L71" s="180">
        <v>21</v>
      </c>
      <c r="M71" s="180">
        <f>G71*(1+L71/100)</f>
        <v>0</v>
      </c>
      <c r="N71" s="180">
        <v>2.7699999999999999E-3</v>
      </c>
      <c r="O71" s="180">
        <f>ROUND(E71*N71,2)</f>
        <v>0</v>
      </c>
      <c r="P71" s="180">
        <v>0</v>
      </c>
      <c r="Q71" s="180">
        <f>ROUND(E71*P71,2)</f>
        <v>0</v>
      </c>
      <c r="R71" s="180" t="s">
        <v>183</v>
      </c>
      <c r="S71" s="180" t="s">
        <v>108</v>
      </c>
      <c r="T71" s="181" t="s">
        <v>141</v>
      </c>
      <c r="U71" s="160">
        <v>1.663</v>
      </c>
      <c r="V71" s="160">
        <f>ROUND(E71*U71,2)</f>
        <v>1.66</v>
      </c>
      <c r="W71" s="160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110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ht="33.75" outlineLevel="1" x14ac:dyDescent="0.2">
      <c r="A72" s="175">
        <v>43</v>
      </c>
      <c r="B72" s="176" t="s">
        <v>222</v>
      </c>
      <c r="C72" s="185" t="s">
        <v>223</v>
      </c>
      <c r="D72" s="177" t="s">
        <v>203</v>
      </c>
      <c r="E72" s="178">
        <v>7</v>
      </c>
      <c r="F72" s="179"/>
      <c r="G72" s="180">
        <f>ROUND(E72*F72,2)</f>
        <v>0</v>
      </c>
      <c r="H72" s="179"/>
      <c r="I72" s="180">
        <f>ROUND(E72*H72,2)</f>
        <v>0</v>
      </c>
      <c r="J72" s="179"/>
      <c r="K72" s="180">
        <f>ROUND(E72*J72,2)</f>
        <v>0</v>
      </c>
      <c r="L72" s="180">
        <v>21</v>
      </c>
      <c r="M72" s="180">
        <f>G72*(1+L72/100)</f>
        <v>0</v>
      </c>
      <c r="N72" s="180">
        <v>0</v>
      </c>
      <c r="O72" s="180">
        <f>ROUND(E72*N72,2)</f>
        <v>0</v>
      </c>
      <c r="P72" s="180">
        <v>0</v>
      </c>
      <c r="Q72" s="180">
        <f>ROUND(E72*P72,2)</f>
        <v>0</v>
      </c>
      <c r="R72" s="180" t="s">
        <v>183</v>
      </c>
      <c r="S72" s="180" t="s">
        <v>108</v>
      </c>
      <c r="T72" s="181" t="s">
        <v>141</v>
      </c>
      <c r="U72" s="160">
        <v>3.4740000000000002</v>
      </c>
      <c r="V72" s="160">
        <f>ROUND(E72*U72,2)</f>
        <v>24.32</v>
      </c>
      <c r="W72" s="160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110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224</v>
      </c>
      <c r="C73" s="186" t="s">
        <v>225</v>
      </c>
      <c r="D73" s="170" t="s">
        <v>119</v>
      </c>
      <c r="E73" s="171">
        <v>162</v>
      </c>
      <c r="F73" s="172"/>
      <c r="G73" s="173">
        <f>ROUND(E73*F73,2)</f>
        <v>0</v>
      </c>
      <c r="H73" s="172"/>
      <c r="I73" s="173">
        <f>ROUND(E73*H73,2)</f>
        <v>0</v>
      </c>
      <c r="J73" s="172"/>
      <c r="K73" s="173">
        <f>ROUND(E73*J73,2)</f>
        <v>0</v>
      </c>
      <c r="L73" s="173">
        <v>21</v>
      </c>
      <c r="M73" s="173">
        <f>G73*(1+L73/100)</f>
        <v>0</v>
      </c>
      <c r="N73" s="173">
        <v>0</v>
      </c>
      <c r="O73" s="173">
        <f>ROUND(E73*N73,2)</f>
        <v>0</v>
      </c>
      <c r="P73" s="173">
        <v>0</v>
      </c>
      <c r="Q73" s="173">
        <f>ROUND(E73*P73,2)</f>
        <v>0</v>
      </c>
      <c r="R73" s="173" t="s">
        <v>183</v>
      </c>
      <c r="S73" s="173" t="s">
        <v>108</v>
      </c>
      <c r="T73" s="174" t="s">
        <v>141</v>
      </c>
      <c r="U73" s="160">
        <v>4.3999999999999997E-2</v>
      </c>
      <c r="V73" s="160">
        <f>ROUND(E73*U73,2)</f>
        <v>7.13</v>
      </c>
      <c r="W73" s="160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110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238" t="s">
        <v>226</v>
      </c>
      <c r="D74" s="239"/>
      <c r="E74" s="239"/>
      <c r="F74" s="239"/>
      <c r="G74" s="239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116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45</v>
      </c>
      <c r="B75" s="169" t="s">
        <v>227</v>
      </c>
      <c r="C75" s="186" t="s">
        <v>228</v>
      </c>
      <c r="D75" s="170" t="s">
        <v>229</v>
      </c>
      <c r="E75" s="171">
        <v>1</v>
      </c>
      <c r="F75" s="172"/>
      <c r="G75" s="173">
        <f>ROUND(E75*F75,2)</f>
        <v>0</v>
      </c>
      <c r="H75" s="172"/>
      <c r="I75" s="173">
        <f>ROUND(E75*H75,2)</f>
        <v>0</v>
      </c>
      <c r="J75" s="172"/>
      <c r="K75" s="173">
        <f>ROUND(E75*J75,2)</f>
        <v>0</v>
      </c>
      <c r="L75" s="173">
        <v>21</v>
      </c>
      <c r="M75" s="173">
        <f>G75*(1+L75/100)</f>
        <v>0</v>
      </c>
      <c r="N75" s="173">
        <v>3.5029999999999999E-2</v>
      </c>
      <c r="O75" s="173">
        <f>ROUND(E75*N75,2)</f>
        <v>0.04</v>
      </c>
      <c r="P75" s="173">
        <v>0</v>
      </c>
      <c r="Q75" s="173">
        <f>ROUND(E75*P75,2)</f>
        <v>0</v>
      </c>
      <c r="R75" s="173" t="s">
        <v>183</v>
      </c>
      <c r="S75" s="173" t="s">
        <v>108</v>
      </c>
      <c r="T75" s="174" t="s">
        <v>141</v>
      </c>
      <c r="U75" s="160">
        <v>10.130000000000001</v>
      </c>
      <c r="V75" s="160">
        <f>ROUND(E75*U75,2)</f>
        <v>10.130000000000001</v>
      </c>
      <c r="W75" s="160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110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33.75" outlineLevel="1" x14ac:dyDescent="0.2">
      <c r="A76" s="158"/>
      <c r="B76" s="159"/>
      <c r="C76" s="238" t="s">
        <v>230</v>
      </c>
      <c r="D76" s="239"/>
      <c r="E76" s="239"/>
      <c r="F76" s="239"/>
      <c r="G76" s="239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116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82" t="str">
        <f>C76</f>
        <v>montáž a demontáž výrobků nebo dílců pro zabezpečení dvou konců zkoušeného úseku potrubí pro jakýkoliv způsob zabezpečení,  montáž a demontáž koncových tvarovek, montáž zaslepovací příruby, zaslepení odboček pro hydranty, vzdušníky a jiné armatury a odbočky pro odbočující řady,</v>
      </c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46</v>
      </c>
      <c r="B77" s="169" t="s">
        <v>231</v>
      </c>
      <c r="C77" s="186" t="s">
        <v>232</v>
      </c>
      <c r="D77" s="170" t="s">
        <v>119</v>
      </c>
      <c r="E77" s="171">
        <v>162</v>
      </c>
      <c r="F77" s="172"/>
      <c r="G77" s="173">
        <f>ROUND(E77*F77,2)</f>
        <v>0</v>
      </c>
      <c r="H77" s="172"/>
      <c r="I77" s="173">
        <f>ROUND(E77*H77,2)</f>
        <v>0</v>
      </c>
      <c r="J77" s="172"/>
      <c r="K77" s="173">
        <f>ROUND(E77*J77,2)</f>
        <v>0</v>
      </c>
      <c r="L77" s="173">
        <v>21</v>
      </c>
      <c r="M77" s="173">
        <f>G77*(1+L77/100)</f>
        <v>0</v>
      </c>
      <c r="N77" s="173">
        <v>0</v>
      </c>
      <c r="O77" s="173">
        <f>ROUND(E77*N77,2)</f>
        <v>0</v>
      </c>
      <c r="P77" s="173">
        <v>0</v>
      </c>
      <c r="Q77" s="173">
        <f>ROUND(E77*P77,2)</f>
        <v>0</v>
      </c>
      <c r="R77" s="173" t="s">
        <v>183</v>
      </c>
      <c r="S77" s="173" t="s">
        <v>108</v>
      </c>
      <c r="T77" s="174" t="s">
        <v>141</v>
      </c>
      <c r="U77" s="160">
        <v>0.21</v>
      </c>
      <c r="V77" s="160">
        <f>ROUND(E77*U77,2)</f>
        <v>34.020000000000003</v>
      </c>
      <c r="W77" s="160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238" t="s">
        <v>233</v>
      </c>
      <c r="D78" s="239"/>
      <c r="E78" s="239"/>
      <c r="F78" s="239"/>
      <c r="G78" s="239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116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47</v>
      </c>
      <c r="B79" s="169" t="s">
        <v>234</v>
      </c>
      <c r="C79" s="186" t="s">
        <v>235</v>
      </c>
      <c r="D79" s="170" t="s">
        <v>203</v>
      </c>
      <c r="E79" s="171">
        <v>7</v>
      </c>
      <c r="F79" s="172"/>
      <c r="G79" s="173">
        <f>ROUND(E79*F79,2)</f>
        <v>0</v>
      </c>
      <c r="H79" s="172"/>
      <c r="I79" s="173">
        <f>ROUND(E79*H79,2)</f>
        <v>0</v>
      </c>
      <c r="J79" s="172"/>
      <c r="K79" s="173">
        <f>ROUND(E79*J79,2)</f>
        <v>0</v>
      </c>
      <c r="L79" s="173">
        <v>21</v>
      </c>
      <c r="M79" s="173">
        <f>G79*(1+L79/100)</f>
        <v>0</v>
      </c>
      <c r="N79" s="173">
        <v>6.3829999999999998E-2</v>
      </c>
      <c r="O79" s="173">
        <f>ROUND(E79*N79,2)</f>
        <v>0.45</v>
      </c>
      <c r="P79" s="173">
        <v>0</v>
      </c>
      <c r="Q79" s="173">
        <f>ROUND(E79*P79,2)</f>
        <v>0</v>
      </c>
      <c r="R79" s="173" t="s">
        <v>183</v>
      </c>
      <c r="S79" s="173" t="s">
        <v>108</v>
      </c>
      <c r="T79" s="174" t="s">
        <v>141</v>
      </c>
      <c r="U79" s="160">
        <v>0.77200000000000002</v>
      </c>
      <c r="V79" s="160">
        <f>ROUND(E79*U79,2)</f>
        <v>5.4</v>
      </c>
      <c r="W79" s="160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110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238" t="s">
        <v>236</v>
      </c>
      <c r="D80" s="239"/>
      <c r="E80" s="239"/>
      <c r="F80" s="239"/>
      <c r="G80" s="239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116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48</v>
      </c>
      <c r="B81" s="169" t="s">
        <v>237</v>
      </c>
      <c r="C81" s="186" t="s">
        <v>238</v>
      </c>
      <c r="D81" s="170" t="s">
        <v>203</v>
      </c>
      <c r="E81" s="171">
        <v>7</v>
      </c>
      <c r="F81" s="172"/>
      <c r="G81" s="173">
        <f>ROUND(E81*F81,2)</f>
        <v>0</v>
      </c>
      <c r="H81" s="172"/>
      <c r="I81" s="173">
        <f>ROUND(E81*H81,2)</f>
        <v>0</v>
      </c>
      <c r="J81" s="172"/>
      <c r="K81" s="173">
        <f>ROUND(E81*J81,2)</f>
        <v>0</v>
      </c>
      <c r="L81" s="173">
        <v>21</v>
      </c>
      <c r="M81" s="173">
        <f>G81*(1+L81/100)</f>
        <v>0</v>
      </c>
      <c r="N81" s="173">
        <v>0.12303</v>
      </c>
      <c r="O81" s="173">
        <f>ROUND(E81*N81,2)</f>
        <v>0.86</v>
      </c>
      <c r="P81" s="173">
        <v>0</v>
      </c>
      <c r="Q81" s="173">
        <f>ROUND(E81*P81,2)</f>
        <v>0</v>
      </c>
      <c r="R81" s="173" t="s">
        <v>183</v>
      </c>
      <c r="S81" s="173" t="s">
        <v>108</v>
      </c>
      <c r="T81" s="174" t="s">
        <v>141</v>
      </c>
      <c r="U81" s="160">
        <v>0.86299999999999999</v>
      </c>
      <c r="V81" s="160">
        <f>ROUND(E81*U81,2)</f>
        <v>6.04</v>
      </c>
      <c r="W81" s="160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110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238" t="s">
        <v>236</v>
      </c>
      <c r="D82" s="239"/>
      <c r="E82" s="239"/>
      <c r="F82" s="239"/>
      <c r="G82" s="239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116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49</v>
      </c>
      <c r="B83" s="169" t="s">
        <v>239</v>
      </c>
      <c r="C83" s="186" t="s">
        <v>240</v>
      </c>
      <c r="D83" s="170" t="s">
        <v>203</v>
      </c>
      <c r="E83" s="171">
        <v>2</v>
      </c>
      <c r="F83" s="172"/>
      <c r="G83" s="173">
        <f>ROUND(E83*F83,2)</f>
        <v>0</v>
      </c>
      <c r="H83" s="172"/>
      <c r="I83" s="173">
        <f>ROUND(E83*H83,2)</f>
        <v>0</v>
      </c>
      <c r="J83" s="172"/>
      <c r="K83" s="173">
        <f>ROUND(E83*J83,2)</f>
        <v>0</v>
      </c>
      <c r="L83" s="173">
        <v>21</v>
      </c>
      <c r="M83" s="173">
        <f>G83*(1+L83/100)</f>
        <v>0</v>
      </c>
      <c r="N83" s="173">
        <v>0.32906000000000002</v>
      </c>
      <c r="O83" s="173">
        <f>ROUND(E83*N83,2)</f>
        <v>0.66</v>
      </c>
      <c r="P83" s="173">
        <v>0</v>
      </c>
      <c r="Q83" s="173">
        <f>ROUND(E83*P83,2)</f>
        <v>0</v>
      </c>
      <c r="R83" s="173" t="s">
        <v>183</v>
      </c>
      <c r="S83" s="173" t="s">
        <v>108</v>
      </c>
      <c r="T83" s="174" t="s">
        <v>141</v>
      </c>
      <c r="U83" s="160">
        <v>1.1819999999999999</v>
      </c>
      <c r="V83" s="160">
        <f>ROUND(E83*U83,2)</f>
        <v>2.36</v>
      </c>
      <c r="W83" s="160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110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238" t="s">
        <v>236</v>
      </c>
      <c r="D84" s="239"/>
      <c r="E84" s="239"/>
      <c r="F84" s="239"/>
      <c r="G84" s="239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116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5">
        <v>50</v>
      </c>
      <c r="B85" s="176" t="s">
        <v>241</v>
      </c>
      <c r="C85" s="185" t="s">
        <v>242</v>
      </c>
      <c r="D85" s="177" t="s">
        <v>119</v>
      </c>
      <c r="E85" s="178">
        <v>162</v>
      </c>
      <c r="F85" s="179"/>
      <c r="G85" s="180">
        <f t="shared" ref="G85:G117" si="7">ROUND(E85*F85,2)</f>
        <v>0</v>
      </c>
      <c r="H85" s="179"/>
      <c r="I85" s="180">
        <f t="shared" ref="I85:I117" si="8">ROUND(E85*H85,2)</f>
        <v>0</v>
      </c>
      <c r="J85" s="179"/>
      <c r="K85" s="180">
        <f t="shared" ref="K85:K117" si="9">ROUND(E85*J85,2)</f>
        <v>0</v>
      </c>
      <c r="L85" s="180">
        <v>21</v>
      </c>
      <c r="M85" s="180">
        <f t="shared" ref="M85:M117" si="10">G85*(1+L85/100)</f>
        <v>0</v>
      </c>
      <c r="N85" s="180">
        <v>0</v>
      </c>
      <c r="O85" s="180">
        <f t="shared" ref="O85:O117" si="11">ROUND(E85*N85,2)</f>
        <v>0</v>
      </c>
      <c r="P85" s="180">
        <v>0</v>
      </c>
      <c r="Q85" s="180">
        <f t="shared" ref="Q85:Q117" si="12">ROUND(E85*P85,2)</f>
        <v>0</v>
      </c>
      <c r="R85" s="180" t="s">
        <v>183</v>
      </c>
      <c r="S85" s="180" t="s">
        <v>108</v>
      </c>
      <c r="T85" s="181" t="s">
        <v>141</v>
      </c>
      <c r="U85" s="160">
        <v>2.5999999999999999E-2</v>
      </c>
      <c r="V85" s="160">
        <f t="shared" ref="V85:V117" si="13">ROUND(E85*U85,2)</f>
        <v>4.21</v>
      </c>
      <c r="W85" s="160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110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75">
        <v>51</v>
      </c>
      <c r="B86" s="176" t="s">
        <v>243</v>
      </c>
      <c r="C86" s="185" t="s">
        <v>244</v>
      </c>
      <c r="D86" s="177" t="s">
        <v>119</v>
      </c>
      <c r="E86" s="178">
        <v>162</v>
      </c>
      <c r="F86" s="179"/>
      <c r="G86" s="180">
        <f t="shared" si="7"/>
        <v>0</v>
      </c>
      <c r="H86" s="179"/>
      <c r="I86" s="180">
        <f t="shared" si="8"/>
        <v>0</v>
      </c>
      <c r="J86" s="179"/>
      <c r="K86" s="180">
        <f t="shared" si="9"/>
        <v>0</v>
      </c>
      <c r="L86" s="180">
        <v>21</v>
      </c>
      <c r="M86" s="180">
        <f t="shared" si="10"/>
        <v>0</v>
      </c>
      <c r="N86" s="180">
        <v>8.0000000000000007E-5</v>
      </c>
      <c r="O86" s="180">
        <f t="shared" si="11"/>
        <v>0.01</v>
      </c>
      <c r="P86" s="180">
        <v>0</v>
      </c>
      <c r="Q86" s="180">
        <f t="shared" si="12"/>
        <v>0</v>
      </c>
      <c r="R86" s="180" t="s">
        <v>183</v>
      </c>
      <c r="S86" s="180" t="s">
        <v>108</v>
      </c>
      <c r="T86" s="181" t="s">
        <v>141</v>
      </c>
      <c r="U86" s="160">
        <v>3.4000000000000002E-2</v>
      </c>
      <c r="V86" s="160">
        <f t="shared" si="13"/>
        <v>5.51</v>
      </c>
      <c r="W86" s="160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110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75">
        <v>52</v>
      </c>
      <c r="B87" s="176" t="s">
        <v>245</v>
      </c>
      <c r="C87" s="185" t="s">
        <v>246</v>
      </c>
      <c r="D87" s="177" t="s">
        <v>247</v>
      </c>
      <c r="E87" s="178">
        <v>1</v>
      </c>
      <c r="F87" s="179"/>
      <c r="G87" s="180">
        <f t="shared" si="7"/>
        <v>0</v>
      </c>
      <c r="H87" s="179"/>
      <c r="I87" s="180">
        <f t="shared" si="8"/>
        <v>0</v>
      </c>
      <c r="J87" s="179"/>
      <c r="K87" s="180">
        <f t="shared" si="9"/>
        <v>0</v>
      </c>
      <c r="L87" s="180">
        <v>21</v>
      </c>
      <c r="M87" s="180">
        <f t="shared" si="10"/>
        <v>0</v>
      </c>
      <c r="N87" s="180">
        <v>0</v>
      </c>
      <c r="O87" s="180">
        <f t="shared" si="11"/>
        <v>0</v>
      </c>
      <c r="P87" s="180">
        <v>0</v>
      </c>
      <c r="Q87" s="180">
        <f t="shared" si="12"/>
        <v>0</v>
      </c>
      <c r="R87" s="180"/>
      <c r="S87" s="180" t="s">
        <v>165</v>
      </c>
      <c r="T87" s="181" t="s">
        <v>109</v>
      </c>
      <c r="U87" s="160">
        <v>0</v>
      </c>
      <c r="V87" s="160">
        <f t="shared" si="13"/>
        <v>0</v>
      </c>
      <c r="W87" s="160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110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75">
        <v>53</v>
      </c>
      <c r="B88" s="176" t="s">
        <v>248</v>
      </c>
      <c r="C88" s="185" t="s">
        <v>249</v>
      </c>
      <c r="D88" s="177" t="s">
        <v>247</v>
      </c>
      <c r="E88" s="178">
        <v>1</v>
      </c>
      <c r="F88" s="179"/>
      <c r="G88" s="180">
        <f t="shared" si="7"/>
        <v>0</v>
      </c>
      <c r="H88" s="179"/>
      <c r="I88" s="180">
        <f t="shared" si="8"/>
        <v>0</v>
      </c>
      <c r="J88" s="179"/>
      <c r="K88" s="180">
        <f t="shared" si="9"/>
        <v>0</v>
      </c>
      <c r="L88" s="180">
        <v>21</v>
      </c>
      <c r="M88" s="180">
        <f t="shared" si="10"/>
        <v>0</v>
      </c>
      <c r="N88" s="180">
        <v>0</v>
      </c>
      <c r="O88" s="180">
        <f t="shared" si="11"/>
        <v>0</v>
      </c>
      <c r="P88" s="180">
        <v>0</v>
      </c>
      <c r="Q88" s="180">
        <f t="shared" si="12"/>
        <v>0</v>
      </c>
      <c r="R88" s="180"/>
      <c r="S88" s="180" t="s">
        <v>165</v>
      </c>
      <c r="T88" s="181" t="s">
        <v>109</v>
      </c>
      <c r="U88" s="160">
        <v>0</v>
      </c>
      <c r="V88" s="160">
        <f t="shared" si="13"/>
        <v>0</v>
      </c>
      <c r="W88" s="160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110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75">
        <v>54</v>
      </c>
      <c r="B89" s="176" t="s">
        <v>250</v>
      </c>
      <c r="C89" s="185" t="s">
        <v>251</v>
      </c>
      <c r="D89" s="177" t="s">
        <v>203</v>
      </c>
      <c r="E89" s="178">
        <v>8</v>
      </c>
      <c r="F89" s="179"/>
      <c r="G89" s="180">
        <f t="shared" si="7"/>
        <v>0</v>
      </c>
      <c r="H89" s="179"/>
      <c r="I89" s="180">
        <f t="shared" si="8"/>
        <v>0</v>
      </c>
      <c r="J89" s="179"/>
      <c r="K89" s="180">
        <f t="shared" si="9"/>
        <v>0</v>
      </c>
      <c r="L89" s="180">
        <v>21</v>
      </c>
      <c r="M89" s="180">
        <f t="shared" si="10"/>
        <v>0</v>
      </c>
      <c r="N89" s="180">
        <v>2.4000000000000001E-4</v>
      </c>
      <c r="O89" s="180">
        <f t="shared" si="11"/>
        <v>0</v>
      </c>
      <c r="P89" s="180">
        <v>0</v>
      </c>
      <c r="Q89" s="180">
        <f t="shared" si="12"/>
        <v>0</v>
      </c>
      <c r="R89" s="180"/>
      <c r="S89" s="180" t="s">
        <v>165</v>
      </c>
      <c r="T89" s="181" t="s">
        <v>109</v>
      </c>
      <c r="U89" s="160">
        <v>0.40300000000000002</v>
      </c>
      <c r="V89" s="160">
        <f t="shared" si="13"/>
        <v>3.22</v>
      </c>
      <c r="W89" s="160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110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75">
        <v>55</v>
      </c>
      <c r="B90" s="176" t="s">
        <v>252</v>
      </c>
      <c r="C90" s="185" t="s">
        <v>253</v>
      </c>
      <c r="D90" s="177" t="s">
        <v>247</v>
      </c>
      <c r="E90" s="178">
        <v>3</v>
      </c>
      <c r="F90" s="179"/>
      <c r="G90" s="180">
        <f t="shared" si="7"/>
        <v>0</v>
      </c>
      <c r="H90" s="179"/>
      <c r="I90" s="180">
        <f t="shared" si="8"/>
        <v>0</v>
      </c>
      <c r="J90" s="179"/>
      <c r="K90" s="180">
        <f t="shared" si="9"/>
        <v>0</v>
      </c>
      <c r="L90" s="180">
        <v>21</v>
      </c>
      <c r="M90" s="180">
        <f t="shared" si="10"/>
        <v>0</v>
      </c>
      <c r="N90" s="180">
        <v>0</v>
      </c>
      <c r="O90" s="180">
        <f t="shared" si="11"/>
        <v>0</v>
      </c>
      <c r="P90" s="180">
        <v>0</v>
      </c>
      <c r="Q90" s="180">
        <f t="shared" si="12"/>
        <v>0</v>
      </c>
      <c r="R90" s="180"/>
      <c r="S90" s="180" t="s">
        <v>165</v>
      </c>
      <c r="T90" s="181" t="s">
        <v>109</v>
      </c>
      <c r="U90" s="160">
        <v>0</v>
      </c>
      <c r="V90" s="160">
        <f t="shared" si="13"/>
        <v>0</v>
      </c>
      <c r="W90" s="160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110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5">
        <v>56</v>
      </c>
      <c r="B91" s="176" t="s">
        <v>254</v>
      </c>
      <c r="C91" s="185" t="s">
        <v>255</v>
      </c>
      <c r="D91" s="177" t="s">
        <v>175</v>
      </c>
      <c r="E91" s="178">
        <v>7.1050000000000004</v>
      </c>
      <c r="F91" s="179"/>
      <c r="G91" s="180">
        <f t="shared" si="7"/>
        <v>0</v>
      </c>
      <c r="H91" s="179"/>
      <c r="I91" s="180">
        <f t="shared" si="8"/>
        <v>0</v>
      </c>
      <c r="J91" s="179"/>
      <c r="K91" s="180">
        <f t="shared" si="9"/>
        <v>0</v>
      </c>
      <c r="L91" s="180">
        <v>21</v>
      </c>
      <c r="M91" s="180">
        <f t="shared" si="10"/>
        <v>0</v>
      </c>
      <c r="N91" s="180">
        <v>2.7999999999999998E-4</v>
      </c>
      <c r="O91" s="180">
        <f t="shared" si="11"/>
        <v>0</v>
      </c>
      <c r="P91" s="180">
        <v>0</v>
      </c>
      <c r="Q91" s="180">
        <f t="shared" si="12"/>
        <v>0</v>
      </c>
      <c r="R91" s="180" t="s">
        <v>168</v>
      </c>
      <c r="S91" s="180" t="s">
        <v>108</v>
      </c>
      <c r="T91" s="181" t="s">
        <v>108</v>
      </c>
      <c r="U91" s="160">
        <v>0</v>
      </c>
      <c r="V91" s="160">
        <f t="shared" si="13"/>
        <v>0</v>
      </c>
      <c r="W91" s="160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169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75">
        <v>57</v>
      </c>
      <c r="B92" s="176" t="s">
        <v>256</v>
      </c>
      <c r="C92" s="185" t="s">
        <v>257</v>
      </c>
      <c r="D92" s="177" t="s">
        <v>178</v>
      </c>
      <c r="E92" s="178">
        <v>7</v>
      </c>
      <c r="F92" s="179"/>
      <c r="G92" s="180">
        <f t="shared" si="7"/>
        <v>0</v>
      </c>
      <c r="H92" s="179"/>
      <c r="I92" s="180">
        <f t="shared" si="8"/>
        <v>0</v>
      </c>
      <c r="J92" s="179"/>
      <c r="K92" s="180">
        <f t="shared" si="9"/>
        <v>0</v>
      </c>
      <c r="L92" s="180">
        <v>21</v>
      </c>
      <c r="M92" s="180">
        <f t="shared" si="10"/>
        <v>0</v>
      </c>
      <c r="N92" s="180">
        <v>0</v>
      </c>
      <c r="O92" s="180">
        <f t="shared" si="11"/>
        <v>0</v>
      </c>
      <c r="P92" s="180">
        <v>0</v>
      </c>
      <c r="Q92" s="180">
        <f t="shared" si="12"/>
        <v>0</v>
      </c>
      <c r="R92" s="180"/>
      <c r="S92" s="180" t="s">
        <v>165</v>
      </c>
      <c r="T92" s="181" t="s">
        <v>109</v>
      </c>
      <c r="U92" s="160">
        <v>0</v>
      </c>
      <c r="V92" s="160">
        <f t="shared" si="13"/>
        <v>0</v>
      </c>
      <c r="W92" s="160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169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75">
        <v>58</v>
      </c>
      <c r="B93" s="176" t="s">
        <v>258</v>
      </c>
      <c r="C93" s="185" t="s">
        <v>259</v>
      </c>
      <c r="D93" s="177" t="s">
        <v>178</v>
      </c>
      <c r="E93" s="178">
        <v>7</v>
      </c>
      <c r="F93" s="179"/>
      <c r="G93" s="180">
        <f t="shared" si="7"/>
        <v>0</v>
      </c>
      <c r="H93" s="179"/>
      <c r="I93" s="180">
        <f t="shared" si="8"/>
        <v>0</v>
      </c>
      <c r="J93" s="179"/>
      <c r="K93" s="180">
        <f t="shared" si="9"/>
        <v>0</v>
      </c>
      <c r="L93" s="180">
        <v>21</v>
      </c>
      <c r="M93" s="180">
        <f t="shared" si="10"/>
        <v>0</v>
      </c>
      <c r="N93" s="180">
        <v>0</v>
      </c>
      <c r="O93" s="180">
        <f t="shared" si="11"/>
        <v>0</v>
      </c>
      <c r="P93" s="180">
        <v>0</v>
      </c>
      <c r="Q93" s="180">
        <f t="shared" si="12"/>
        <v>0</v>
      </c>
      <c r="R93" s="180"/>
      <c r="S93" s="180" t="s">
        <v>165</v>
      </c>
      <c r="T93" s="181" t="s">
        <v>109</v>
      </c>
      <c r="U93" s="160">
        <v>0</v>
      </c>
      <c r="V93" s="160">
        <f t="shared" si="13"/>
        <v>0</v>
      </c>
      <c r="W93" s="160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169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75">
        <v>59</v>
      </c>
      <c r="B94" s="176" t="s">
        <v>260</v>
      </c>
      <c r="C94" s="185" t="s">
        <v>261</v>
      </c>
      <c r="D94" s="177" t="s">
        <v>203</v>
      </c>
      <c r="E94" s="178">
        <v>7</v>
      </c>
      <c r="F94" s="179"/>
      <c r="G94" s="180">
        <f t="shared" si="7"/>
        <v>0</v>
      </c>
      <c r="H94" s="179"/>
      <c r="I94" s="180">
        <f t="shared" si="8"/>
        <v>0</v>
      </c>
      <c r="J94" s="179"/>
      <c r="K94" s="180">
        <f t="shared" si="9"/>
        <v>0</v>
      </c>
      <c r="L94" s="180">
        <v>21</v>
      </c>
      <c r="M94" s="180">
        <f t="shared" si="10"/>
        <v>0</v>
      </c>
      <c r="N94" s="180">
        <v>2.5000000000000001E-3</v>
      </c>
      <c r="O94" s="180">
        <f t="shared" si="11"/>
        <v>0.02</v>
      </c>
      <c r="P94" s="180">
        <v>0</v>
      </c>
      <c r="Q94" s="180">
        <f t="shared" si="12"/>
        <v>0</v>
      </c>
      <c r="R94" s="180" t="s">
        <v>168</v>
      </c>
      <c r="S94" s="180" t="s">
        <v>108</v>
      </c>
      <c r="T94" s="181" t="s">
        <v>108</v>
      </c>
      <c r="U94" s="160">
        <v>0</v>
      </c>
      <c r="V94" s="160">
        <f t="shared" si="13"/>
        <v>0</v>
      </c>
      <c r="W94" s="160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169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ht="45" outlineLevel="1" x14ac:dyDescent="0.2">
      <c r="A95" s="175">
        <v>60</v>
      </c>
      <c r="B95" s="176" t="s">
        <v>262</v>
      </c>
      <c r="C95" s="185" t="s">
        <v>263</v>
      </c>
      <c r="D95" s="177" t="s">
        <v>203</v>
      </c>
      <c r="E95" s="178">
        <v>7</v>
      </c>
      <c r="F95" s="179"/>
      <c r="G95" s="180">
        <f t="shared" si="7"/>
        <v>0</v>
      </c>
      <c r="H95" s="179"/>
      <c r="I95" s="180">
        <f t="shared" si="8"/>
        <v>0</v>
      </c>
      <c r="J95" s="179"/>
      <c r="K95" s="180">
        <f t="shared" si="9"/>
        <v>0</v>
      </c>
      <c r="L95" s="180">
        <v>21</v>
      </c>
      <c r="M95" s="180">
        <f t="shared" si="10"/>
        <v>0</v>
      </c>
      <c r="N95" s="180">
        <v>1.8499999999999999E-2</v>
      </c>
      <c r="O95" s="180">
        <f t="shared" si="11"/>
        <v>0.13</v>
      </c>
      <c r="P95" s="180">
        <v>0</v>
      </c>
      <c r="Q95" s="180">
        <f t="shared" si="12"/>
        <v>0</v>
      </c>
      <c r="R95" s="180" t="s">
        <v>168</v>
      </c>
      <c r="S95" s="180" t="s">
        <v>108</v>
      </c>
      <c r="T95" s="181" t="s">
        <v>108</v>
      </c>
      <c r="U95" s="160">
        <v>0</v>
      </c>
      <c r="V95" s="160">
        <f t="shared" si="13"/>
        <v>0</v>
      </c>
      <c r="W95" s="160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169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33.75" outlineLevel="1" x14ac:dyDescent="0.2">
      <c r="A96" s="175">
        <v>61</v>
      </c>
      <c r="B96" s="176" t="s">
        <v>264</v>
      </c>
      <c r="C96" s="185" t="s">
        <v>265</v>
      </c>
      <c r="D96" s="177" t="s">
        <v>203</v>
      </c>
      <c r="E96" s="178">
        <v>7</v>
      </c>
      <c r="F96" s="179"/>
      <c r="G96" s="180">
        <f t="shared" si="7"/>
        <v>0</v>
      </c>
      <c r="H96" s="179"/>
      <c r="I96" s="180">
        <f t="shared" si="8"/>
        <v>0</v>
      </c>
      <c r="J96" s="179"/>
      <c r="K96" s="180">
        <f t="shared" si="9"/>
        <v>0</v>
      </c>
      <c r="L96" s="180">
        <v>21</v>
      </c>
      <c r="M96" s="180">
        <f t="shared" si="10"/>
        <v>0</v>
      </c>
      <c r="N96" s="180">
        <v>2.8500000000000001E-3</v>
      </c>
      <c r="O96" s="180">
        <f t="shared" si="11"/>
        <v>0.02</v>
      </c>
      <c r="P96" s="180">
        <v>0</v>
      </c>
      <c r="Q96" s="180">
        <f t="shared" si="12"/>
        <v>0</v>
      </c>
      <c r="R96" s="180" t="s">
        <v>168</v>
      </c>
      <c r="S96" s="180" t="s">
        <v>108</v>
      </c>
      <c r="T96" s="181" t="s">
        <v>108</v>
      </c>
      <c r="U96" s="160">
        <v>0</v>
      </c>
      <c r="V96" s="160">
        <f t="shared" si="13"/>
        <v>0</v>
      </c>
      <c r="W96" s="160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169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ht="33.75" outlineLevel="1" x14ac:dyDescent="0.2">
      <c r="A97" s="175">
        <v>62</v>
      </c>
      <c r="B97" s="176" t="s">
        <v>266</v>
      </c>
      <c r="C97" s="185" t="s">
        <v>267</v>
      </c>
      <c r="D97" s="177" t="s">
        <v>203</v>
      </c>
      <c r="E97" s="178">
        <v>2</v>
      </c>
      <c r="F97" s="179"/>
      <c r="G97" s="180">
        <f t="shared" si="7"/>
        <v>0</v>
      </c>
      <c r="H97" s="179"/>
      <c r="I97" s="180">
        <f t="shared" si="8"/>
        <v>0</v>
      </c>
      <c r="J97" s="179"/>
      <c r="K97" s="180">
        <f t="shared" si="9"/>
        <v>0</v>
      </c>
      <c r="L97" s="180">
        <v>21</v>
      </c>
      <c r="M97" s="180">
        <f t="shared" si="10"/>
        <v>0</v>
      </c>
      <c r="N97" s="180">
        <v>4.8000000000000001E-2</v>
      </c>
      <c r="O97" s="180">
        <f t="shared" si="11"/>
        <v>0.1</v>
      </c>
      <c r="P97" s="180">
        <v>0</v>
      </c>
      <c r="Q97" s="180">
        <f t="shared" si="12"/>
        <v>0</v>
      </c>
      <c r="R97" s="180" t="s">
        <v>168</v>
      </c>
      <c r="S97" s="180" t="s">
        <v>108</v>
      </c>
      <c r="T97" s="181" t="s">
        <v>108</v>
      </c>
      <c r="U97" s="160">
        <v>0</v>
      </c>
      <c r="V97" s="160">
        <f t="shared" si="13"/>
        <v>0</v>
      </c>
      <c r="W97" s="160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169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ht="22.5" outlineLevel="1" x14ac:dyDescent="0.2">
      <c r="A98" s="175">
        <v>63</v>
      </c>
      <c r="B98" s="176" t="s">
        <v>268</v>
      </c>
      <c r="C98" s="185" t="s">
        <v>269</v>
      </c>
      <c r="D98" s="177" t="s">
        <v>203</v>
      </c>
      <c r="E98" s="178">
        <v>1</v>
      </c>
      <c r="F98" s="179"/>
      <c r="G98" s="180">
        <f t="shared" si="7"/>
        <v>0</v>
      </c>
      <c r="H98" s="179"/>
      <c r="I98" s="180">
        <f t="shared" si="8"/>
        <v>0</v>
      </c>
      <c r="J98" s="179"/>
      <c r="K98" s="180">
        <f t="shared" si="9"/>
        <v>0</v>
      </c>
      <c r="L98" s="180">
        <v>21</v>
      </c>
      <c r="M98" s="180">
        <f t="shared" si="10"/>
        <v>0</v>
      </c>
      <c r="N98" s="180">
        <v>0.05</v>
      </c>
      <c r="O98" s="180">
        <f t="shared" si="11"/>
        <v>0.05</v>
      </c>
      <c r="P98" s="180">
        <v>0</v>
      </c>
      <c r="Q98" s="180">
        <f t="shared" si="12"/>
        <v>0</v>
      </c>
      <c r="R98" s="180" t="s">
        <v>168</v>
      </c>
      <c r="S98" s="180" t="s">
        <v>108</v>
      </c>
      <c r="T98" s="181" t="s">
        <v>108</v>
      </c>
      <c r="U98" s="160">
        <v>0</v>
      </c>
      <c r="V98" s="160">
        <f t="shared" si="13"/>
        <v>0</v>
      </c>
      <c r="W98" s="160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169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ht="33.75" outlineLevel="1" x14ac:dyDescent="0.2">
      <c r="A99" s="175">
        <v>64</v>
      </c>
      <c r="B99" s="176" t="s">
        <v>270</v>
      </c>
      <c r="C99" s="185" t="s">
        <v>271</v>
      </c>
      <c r="D99" s="177" t="s">
        <v>203</v>
      </c>
      <c r="E99" s="178">
        <v>7</v>
      </c>
      <c r="F99" s="179"/>
      <c r="G99" s="180">
        <f t="shared" si="7"/>
        <v>0</v>
      </c>
      <c r="H99" s="179"/>
      <c r="I99" s="180">
        <f t="shared" si="8"/>
        <v>0</v>
      </c>
      <c r="J99" s="179"/>
      <c r="K99" s="180">
        <f t="shared" si="9"/>
        <v>0</v>
      </c>
      <c r="L99" s="180">
        <v>21</v>
      </c>
      <c r="M99" s="180">
        <f t="shared" si="10"/>
        <v>0</v>
      </c>
      <c r="N99" s="180">
        <v>6.0000000000000001E-3</v>
      </c>
      <c r="O99" s="180">
        <f t="shared" si="11"/>
        <v>0.04</v>
      </c>
      <c r="P99" s="180">
        <v>0</v>
      </c>
      <c r="Q99" s="180">
        <f t="shared" si="12"/>
        <v>0</v>
      </c>
      <c r="R99" s="180" t="s">
        <v>168</v>
      </c>
      <c r="S99" s="180" t="s">
        <v>108</v>
      </c>
      <c r="T99" s="181" t="s">
        <v>108</v>
      </c>
      <c r="U99" s="160">
        <v>0</v>
      </c>
      <c r="V99" s="160">
        <f t="shared" si="13"/>
        <v>0</v>
      </c>
      <c r="W99" s="160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169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ht="33.75" outlineLevel="1" x14ac:dyDescent="0.2">
      <c r="A100" s="175">
        <v>65</v>
      </c>
      <c r="B100" s="176" t="s">
        <v>272</v>
      </c>
      <c r="C100" s="185" t="s">
        <v>273</v>
      </c>
      <c r="D100" s="177" t="s">
        <v>203</v>
      </c>
      <c r="E100" s="178">
        <v>7</v>
      </c>
      <c r="F100" s="179"/>
      <c r="G100" s="180">
        <f t="shared" si="7"/>
        <v>0</v>
      </c>
      <c r="H100" s="179"/>
      <c r="I100" s="180">
        <f t="shared" si="8"/>
        <v>0</v>
      </c>
      <c r="J100" s="179"/>
      <c r="K100" s="180">
        <f t="shared" si="9"/>
        <v>0</v>
      </c>
      <c r="L100" s="180">
        <v>21</v>
      </c>
      <c r="M100" s="180">
        <f t="shared" si="10"/>
        <v>0</v>
      </c>
      <c r="N100" s="180">
        <v>4.4999999999999997E-3</v>
      </c>
      <c r="O100" s="180">
        <f t="shared" si="11"/>
        <v>0.03</v>
      </c>
      <c r="P100" s="180">
        <v>0</v>
      </c>
      <c r="Q100" s="180">
        <f t="shared" si="12"/>
        <v>0</v>
      </c>
      <c r="R100" s="180" t="s">
        <v>168</v>
      </c>
      <c r="S100" s="180" t="s">
        <v>108</v>
      </c>
      <c r="T100" s="181" t="s">
        <v>108</v>
      </c>
      <c r="U100" s="160">
        <v>0</v>
      </c>
      <c r="V100" s="160">
        <f t="shared" si="13"/>
        <v>0</v>
      </c>
      <c r="W100" s="160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169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33.75" outlineLevel="1" x14ac:dyDescent="0.2">
      <c r="A101" s="175">
        <v>66</v>
      </c>
      <c r="B101" s="176" t="s">
        <v>274</v>
      </c>
      <c r="C101" s="185" t="s">
        <v>275</v>
      </c>
      <c r="D101" s="177" t="s">
        <v>203</v>
      </c>
      <c r="E101" s="178">
        <v>7</v>
      </c>
      <c r="F101" s="179"/>
      <c r="G101" s="180">
        <f t="shared" si="7"/>
        <v>0</v>
      </c>
      <c r="H101" s="179"/>
      <c r="I101" s="180">
        <f t="shared" si="8"/>
        <v>0</v>
      </c>
      <c r="J101" s="179"/>
      <c r="K101" s="180">
        <f t="shared" si="9"/>
        <v>0</v>
      </c>
      <c r="L101" s="180">
        <v>21</v>
      </c>
      <c r="M101" s="180">
        <f t="shared" si="10"/>
        <v>0</v>
      </c>
      <c r="N101" s="180">
        <v>1.4E-2</v>
      </c>
      <c r="O101" s="180">
        <f t="shared" si="11"/>
        <v>0.1</v>
      </c>
      <c r="P101" s="180">
        <v>0</v>
      </c>
      <c r="Q101" s="180">
        <f t="shared" si="12"/>
        <v>0</v>
      </c>
      <c r="R101" s="180" t="s">
        <v>168</v>
      </c>
      <c r="S101" s="180" t="s">
        <v>108</v>
      </c>
      <c r="T101" s="181" t="s">
        <v>108</v>
      </c>
      <c r="U101" s="160">
        <v>0</v>
      </c>
      <c r="V101" s="160">
        <f t="shared" si="13"/>
        <v>0</v>
      </c>
      <c r="W101" s="160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169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45" outlineLevel="1" x14ac:dyDescent="0.2">
      <c r="A102" s="175">
        <v>67</v>
      </c>
      <c r="B102" s="176" t="s">
        <v>276</v>
      </c>
      <c r="C102" s="185" t="s">
        <v>277</v>
      </c>
      <c r="D102" s="177" t="s">
        <v>203</v>
      </c>
      <c r="E102" s="178">
        <v>7</v>
      </c>
      <c r="F102" s="179"/>
      <c r="G102" s="180">
        <f t="shared" si="7"/>
        <v>0</v>
      </c>
      <c r="H102" s="179"/>
      <c r="I102" s="180">
        <f t="shared" si="8"/>
        <v>0</v>
      </c>
      <c r="J102" s="179"/>
      <c r="K102" s="180">
        <f t="shared" si="9"/>
        <v>0</v>
      </c>
      <c r="L102" s="180">
        <v>21</v>
      </c>
      <c r="M102" s="180">
        <f t="shared" si="10"/>
        <v>0</v>
      </c>
      <c r="N102" s="180">
        <v>8.0000000000000002E-3</v>
      </c>
      <c r="O102" s="180">
        <f t="shared" si="11"/>
        <v>0.06</v>
      </c>
      <c r="P102" s="180">
        <v>0</v>
      </c>
      <c r="Q102" s="180">
        <f t="shared" si="12"/>
        <v>0</v>
      </c>
      <c r="R102" s="180" t="s">
        <v>168</v>
      </c>
      <c r="S102" s="180" t="s">
        <v>108</v>
      </c>
      <c r="T102" s="181" t="s">
        <v>108</v>
      </c>
      <c r="U102" s="160">
        <v>0</v>
      </c>
      <c r="V102" s="160">
        <f t="shared" si="13"/>
        <v>0</v>
      </c>
      <c r="W102" s="160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169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45" outlineLevel="1" x14ac:dyDescent="0.2">
      <c r="A103" s="175">
        <v>68</v>
      </c>
      <c r="B103" s="176" t="s">
        <v>278</v>
      </c>
      <c r="C103" s="185" t="s">
        <v>279</v>
      </c>
      <c r="D103" s="177" t="s">
        <v>203</v>
      </c>
      <c r="E103" s="178">
        <v>2</v>
      </c>
      <c r="F103" s="179"/>
      <c r="G103" s="180">
        <f t="shared" si="7"/>
        <v>0</v>
      </c>
      <c r="H103" s="179"/>
      <c r="I103" s="180">
        <f t="shared" si="8"/>
        <v>0</v>
      </c>
      <c r="J103" s="179"/>
      <c r="K103" s="180">
        <f t="shared" si="9"/>
        <v>0</v>
      </c>
      <c r="L103" s="180">
        <v>21</v>
      </c>
      <c r="M103" s="180">
        <f t="shared" si="10"/>
        <v>0</v>
      </c>
      <c r="N103" s="180">
        <v>0.03</v>
      </c>
      <c r="O103" s="180">
        <f t="shared" si="11"/>
        <v>0.06</v>
      </c>
      <c r="P103" s="180">
        <v>0</v>
      </c>
      <c r="Q103" s="180">
        <f t="shared" si="12"/>
        <v>0</v>
      </c>
      <c r="R103" s="180" t="s">
        <v>168</v>
      </c>
      <c r="S103" s="180" t="s">
        <v>108</v>
      </c>
      <c r="T103" s="181" t="s">
        <v>108</v>
      </c>
      <c r="U103" s="160">
        <v>0</v>
      </c>
      <c r="V103" s="160">
        <f t="shared" si="13"/>
        <v>0</v>
      </c>
      <c r="W103" s="160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169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5">
        <v>69</v>
      </c>
      <c r="B104" s="176" t="s">
        <v>280</v>
      </c>
      <c r="C104" s="185" t="s">
        <v>281</v>
      </c>
      <c r="D104" s="177" t="s">
        <v>178</v>
      </c>
      <c r="E104" s="178">
        <v>1.01</v>
      </c>
      <c r="F104" s="179"/>
      <c r="G104" s="180">
        <f t="shared" si="7"/>
        <v>0</v>
      </c>
      <c r="H104" s="179"/>
      <c r="I104" s="180">
        <f t="shared" si="8"/>
        <v>0</v>
      </c>
      <c r="J104" s="179"/>
      <c r="K104" s="180">
        <f t="shared" si="9"/>
        <v>0</v>
      </c>
      <c r="L104" s="180">
        <v>21</v>
      </c>
      <c r="M104" s="180">
        <f t="shared" si="10"/>
        <v>0</v>
      </c>
      <c r="N104" s="180">
        <v>0</v>
      </c>
      <c r="O104" s="180">
        <f t="shared" si="11"/>
        <v>0</v>
      </c>
      <c r="P104" s="180">
        <v>0</v>
      </c>
      <c r="Q104" s="180">
        <f t="shared" si="12"/>
        <v>0</v>
      </c>
      <c r="R104" s="180"/>
      <c r="S104" s="180" t="s">
        <v>165</v>
      </c>
      <c r="T104" s="181" t="s">
        <v>109</v>
      </c>
      <c r="U104" s="160">
        <v>0</v>
      </c>
      <c r="V104" s="160">
        <f t="shared" si="13"/>
        <v>0</v>
      </c>
      <c r="W104" s="160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169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75">
        <v>70</v>
      </c>
      <c r="B105" s="176" t="s">
        <v>282</v>
      </c>
      <c r="C105" s="185" t="s">
        <v>283</v>
      </c>
      <c r="D105" s="177" t="s">
        <v>178</v>
      </c>
      <c r="E105" s="178">
        <v>2.02</v>
      </c>
      <c r="F105" s="179"/>
      <c r="G105" s="180">
        <f t="shared" si="7"/>
        <v>0</v>
      </c>
      <c r="H105" s="179"/>
      <c r="I105" s="180">
        <f t="shared" si="8"/>
        <v>0</v>
      </c>
      <c r="J105" s="179"/>
      <c r="K105" s="180">
        <f t="shared" si="9"/>
        <v>0</v>
      </c>
      <c r="L105" s="180">
        <v>21</v>
      </c>
      <c r="M105" s="180">
        <f t="shared" si="10"/>
        <v>0</v>
      </c>
      <c r="N105" s="180">
        <v>0</v>
      </c>
      <c r="O105" s="180">
        <f t="shared" si="11"/>
        <v>0</v>
      </c>
      <c r="P105" s="180">
        <v>0</v>
      </c>
      <c r="Q105" s="180">
        <f t="shared" si="12"/>
        <v>0</v>
      </c>
      <c r="R105" s="180"/>
      <c r="S105" s="180" t="s">
        <v>165</v>
      </c>
      <c r="T105" s="181" t="s">
        <v>109</v>
      </c>
      <c r="U105" s="160">
        <v>0</v>
      </c>
      <c r="V105" s="160">
        <f t="shared" si="13"/>
        <v>0</v>
      </c>
      <c r="W105" s="160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169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ht="22.5" outlineLevel="1" x14ac:dyDescent="0.2">
      <c r="A106" s="175">
        <v>71</v>
      </c>
      <c r="B106" s="176" t="s">
        <v>284</v>
      </c>
      <c r="C106" s="185" t="s">
        <v>285</v>
      </c>
      <c r="D106" s="177" t="s">
        <v>119</v>
      </c>
      <c r="E106" s="178">
        <v>163.62</v>
      </c>
      <c r="F106" s="179"/>
      <c r="G106" s="180">
        <f t="shared" si="7"/>
        <v>0</v>
      </c>
      <c r="H106" s="179"/>
      <c r="I106" s="180">
        <f t="shared" si="8"/>
        <v>0</v>
      </c>
      <c r="J106" s="179"/>
      <c r="K106" s="180">
        <f t="shared" si="9"/>
        <v>0</v>
      </c>
      <c r="L106" s="180">
        <v>21</v>
      </c>
      <c r="M106" s="180">
        <f t="shared" si="10"/>
        <v>0</v>
      </c>
      <c r="N106" s="180">
        <v>1.77E-2</v>
      </c>
      <c r="O106" s="180">
        <f t="shared" si="11"/>
        <v>2.9</v>
      </c>
      <c r="P106" s="180">
        <v>0</v>
      </c>
      <c r="Q106" s="180">
        <f t="shared" si="12"/>
        <v>0</v>
      </c>
      <c r="R106" s="180" t="s">
        <v>168</v>
      </c>
      <c r="S106" s="180" t="s">
        <v>108</v>
      </c>
      <c r="T106" s="181" t="s">
        <v>108</v>
      </c>
      <c r="U106" s="160">
        <v>0</v>
      </c>
      <c r="V106" s="160">
        <f t="shared" si="13"/>
        <v>0</v>
      </c>
      <c r="W106" s="160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169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ht="22.5" outlineLevel="1" x14ac:dyDescent="0.2">
      <c r="A107" s="175">
        <v>72</v>
      </c>
      <c r="B107" s="176" t="s">
        <v>286</v>
      </c>
      <c r="C107" s="185" t="s">
        <v>287</v>
      </c>
      <c r="D107" s="177" t="s">
        <v>203</v>
      </c>
      <c r="E107" s="178">
        <v>3.03</v>
      </c>
      <c r="F107" s="179"/>
      <c r="G107" s="180">
        <f t="shared" si="7"/>
        <v>0</v>
      </c>
      <c r="H107" s="179"/>
      <c r="I107" s="180">
        <f t="shared" si="8"/>
        <v>0</v>
      </c>
      <c r="J107" s="179"/>
      <c r="K107" s="180">
        <f t="shared" si="9"/>
        <v>0</v>
      </c>
      <c r="L107" s="180">
        <v>21</v>
      </c>
      <c r="M107" s="180">
        <f t="shared" si="10"/>
        <v>0</v>
      </c>
      <c r="N107" s="180">
        <v>7.7000000000000002E-3</v>
      </c>
      <c r="O107" s="180">
        <f t="shared" si="11"/>
        <v>0.02</v>
      </c>
      <c r="P107" s="180">
        <v>0</v>
      </c>
      <c r="Q107" s="180">
        <f t="shared" si="12"/>
        <v>0</v>
      </c>
      <c r="R107" s="180" t="s">
        <v>168</v>
      </c>
      <c r="S107" s="180" t="s">
        <v>108</v>
      </c>
      <c r="T107" s="181" t="s">
        <v>108</v>
      </c>
      <c r="U107" s="160">
        <v>0</v>
      </c>
      <c r="V107" s="160">
        <f t="shared" si="13"/>
        <v>0</v>
      </c>
      <c r="W107" s="160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169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ht="22.5" outlineLevel="1" x14ac:dyDescent="0.2">
      <c r="A108" s="175">
        <v>73</v>
      </c>
      <c r="B108" s="176" t="s">
        <v>288</v>
      </c>
      <c r="C108" s="185" t="s">
        <v>289</v>
      </c>
      <c r="D108" s="177" t="s">
        <v>203</v>
      </c>
      <c r="E108" s="178">
        <v>4.04</v>
      </c>
      <c r="F108" s="179"/>
      <c r="G108" s="180">
        <f t="shared" si="7"/>
        <v>0</v>
      </c>
      <c r="H108" s="179"/>
      <c r="I108" s="180">
        <f t="shared" si="8"/>
        <v>0</v>
      </c>
      <c r="J108" s="179"/>
      <c r="K108" s="180">
        <f t="shared" si="9"/>
        <v>0</v>
      </c>
      <c r="L108" s="180">
        <v>21</v>
      </c>
      <c r="M108" s="180">
        <f t="shared" si="10"/>
        <v>0</v>
      </c>
      <c r="N108" s="180">
        <v>6.4999999999999997E-3</v>
      </c>
      <c r="O108" s="180">
        <f t="shared" si="11"/>
        <v>0.03</v>
      </c>
      <c r="P108" s="180">
        <v>0</v>
      </c>
      <c r="Q108" s="180">
        <f t="shared" si="12"/>
        <v>0</v>
      </c>
      <c r="R108" s="180" t="s">
        <v>168</v>
      </c>
      <c r="S108" s="180" t="s">
        <v>108</v>
      </c>
      <c r="T108" s="181" t="s">
        <v>108</v>
      </c>
      <c r="U108" s="160">
        <v>0</v>
      </c>
      <c r="V108" s="160">
        <f t="shared" si="13"/>
        <v>0</v>
      </c>
      <c r="W108" s="160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169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ht="22.5" outlineLevel="1" x14ac:dyDescent="0.2">
      <c r="A109" s="175">
        <v>74</v>
      </c>
      <c r="B109" s="176" t="s">
        <v>290</v>
      </c>
      <c r="C109" s="185" t="s">
        <v>291</v>
      </c>
      <c r="D109" s="177" t="s">
        <v>203</v>
      </c>
      <c r="E109" s="178">
        <v>2.02</v>
      </c>
      <c r="F109" s="179"/>
      <c r="G109" s="180">
        <f t="shared" si="7"/>
        <v>0</v>
      </c>
      <c r="H109" s="179"/>
      <c r="I109" s="180">
        <f t="shared" si="8"/>
        <v>0</v>
      </c>
      <c r="J109" s="179"/>
      <c r="K109" s="180">
        <f t="shared" si="9"/>
        <v>0</v>
      </c>
      <c r="L109" s="180">
        <v>21</v>
      </c>
      <c r="M109" s="180">
        <f t="shared" si="10"/>
        <v>0</v>
      </c>
      <c r="N109" s="180">
        <v>6.7999999999999996E-3</v>
      </c>
      <c r="O109" s="180">
        <f t="shared" si="11"/>
        <v>0.01</v>
      </c>
      <c r="P109" s="180">
        <v>0</v>
      </c>
      <c r="Q109" s="180">
        <f t="shared" si="12"/>
        <v>0</v>
      </c>
      <c r="R109" s="180" t="s">
        <v>168</v>
      </c>
      <c r="S109" s="180" t="s">
        <v>108</v>
      </c>
      <c r="T109" s="181" t="s">
        <v>108</v>
      </c>
      <c r="U109" s="160">
        <v>0</v>
      </c>
      <c r="V109" s="160">
        <f t="shared" si="13"/>
        <v>0</v>
      </c>
      <c r="W109" s="160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169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ht="22.5" outlineLevel="1" x14ac:dyDescent="0.2">
      <c r="A110" s="175">
        <v>75</v>
      </c>
      <c r="B110" s="176" t="s">
        <v>292</v>
      </c>
      <c r="C110" s="185" t="s">
        <v>293</v>
      </c>
      <c r="D110" s="177" t="s">
        <v>203</v>
      </c>
      <c r="E110" s="178">
        <v>7.07</v>
      </c>
      <c r="F110" s="179"/>
      <c r="G110" s="180">
        <f t="shared" si="7"/>
        <v>0</v>
      </c>
      <c r="H110" s="179"/>
      <c r="I110" s="180">
        <f t="shared" si="8"/>
        <v>0</v>
      </c>
      <c r="J110" s="179"/>
      <c r="K110" s="180">
        <f t="shared" si="9"/>
        <v>0</v>
      </c>
      <c r="L110" s="180">
        <v>21</v>
      </c>
      <c r="M110" s="180">
        <f t="shared" si="10"/>
        <v>0</v>
      </c>
      <c r="N110" s="180">
        <v>6.8999999999999999E-3</v>
      </c>
      <c r="O110" s="180">
        <f t="shared" si="11"/>
        <v>0.05</v>
      </c>
      <c r="P110" s="180">
        <v>0</v>
      </c>
      <c r="Q110" s="180">
        <f t="shared" si="12"/>
        <v>0</v>
      </c>
      <c r="R110" s="180" t="s">
        <v>168</v>
      </c>
      <c r="S110" s="180" t="s">
        <v>108</v>
      </c>
      <c r="T110" s="181" t="s">
        <v>108</v>
      </c>
      <c r="U110" s="160">
        <v>0</v>
      </c>
      <c r="V110" s="160">
        <f t="shared" si="13"/>
        <v>0</v>
      </c>
      <c r="W110" s="160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169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ht="22.5" outlineLevel="1" x14ac:dyDescent="0.2">
      <c r="A111" s="175">
        <v>76</v>
      </c>
      <c r="B111" s="176" t="s">
        <v>294</v>
      </c>
      <c r="C111" s="185" t="s">
        <v>295</v>
      </c>
      <c r="D111" s="177" t="s">
        <v>203</v>
      </c>
      <c r="E111" s="178">
        <v>2.02</v>
      </c>
      <c r="F111" s="179"/>
      <c r="G111" s="180">
        <f t="shared" si="7"/>
        <v>0</v>
      </c>
      <c r="H111" s="179"/>
      <c r="I111" s="180">
        <f t="shared" si="8"/>
        <v>0</v>
      </c>
      <c r="J111" s="179"/>
      <c r="K111" s="180">
        <f t="shared" si="9"/>
        <v>0</v>
      </c>
      <c r="L111" s="180">
        <v>21</v>
      </c>
      <c r="M111" s="180">
        <f t="shared" si="10"/>
        <v>0</v>
      </c>
      <c r="N111" s="180">
        <v>7.3000000000000001E-3</v>
      </c>
      <c r="O111" s="180">
        <f t="shared" si="11"/>
        <v>0.01</v>
      </c>
      <c r="P111" s="180">
        <v>0</v>
      </c>
      <c r="Q111" s="180">
        <f t="shared" si="12"/>
        <v>0</v>
      </c>
      <c r="R111" s="180" t="s">
        <v>168</v>
      </c>
      <c r="S111" s="180" t="s">
        <v>108</v>
      </c>
      <c r="T111" s="181" t="s">
        <v>108</v>
      </c>
      <c r="U111" s="160">
        <v>0</v>
      </c>
      <c r="V111" s="160">
        <f t="shared" si="13"/>
        <v>0</v>
      </c>
      <c r="W111" s="160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169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ht="22.5" outlineLevel="1" x14ac:dyDescent="0.2">
      <c r="A112" s="175">
        <v>77</v>
      </c>
      <c r="B112" s="176" t="s">
        <v>296</v>
      </c>
      <c r="C112" s="185" t="s">
        <v>297</v>
      </c>
      <c r="D112" s="177" t="s">
        <v>203</v>
      </c>
      <c r="E112" s="178">
        <v>2.02</v>
      </c>
      <c r="F112" s="179"/>
      <c r="G112" s="180">
        <f t="shared" si="7"/>
        <v>0</v>
      </c>
      <c r="H112" s="179"/>
      <c r="I112" s="180">
        <f t="shared" si="8"/>
        <v>0</v>
      </c>
      <c r="J112" s="179"/>
      <c r="K112" s="180">
        <f t="shared" si="9"/>
        <v>0</v>
      </c>
      <c r="L112" s="180">
        <v>21</v>
      </c>
      <c r="M112" s="180">
        <f t="shared" si="10"/>
        <v>0</v>
      </c>
      <c r="N112" s="180">
        <v>9.5999999999999992E-3</v>
      </c>
      <c r="O112" s="180">
        <f t="shared" si="11"/>
        <v>0.02</v>
      </c>
      <c r="P112" s="180">
        <v>0</v>
      </c>
      <c r="Q112" s="180">
        <f t="shared" si="12"/>
        <v>0</v>
      </c>
      <c r="R112" s="180" t="s">
        <v>168</v>
      </c>
      <c r="S112" s="180" t="s">
        <v>108</v>
      </c>
      <c r="T112" s="181" t="s">
        <v>108</v>
      </c>
      <c r="U112" s="160">
        <v>0</v>
      </c>
      <c r="V112" s="160">
        <f t="shared" si="13"/>
        <v>0</v>
      </c>
      <c r="W112" s="160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169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ht="22.5" outlineLevel="1" x14ac:dyDescent="0.2">
      <c r="A113" s="175">
        <v>78</v>
      </c>
      <c r="B113" s="176" t="s">
        <v>298</v>
      </c>
      <c r="C113" s="185" t="s">
        <v>299</v>
      </c>
      <c r="D113" s="177" t="s">
        <v>203</v>
      </c>
      <c r="E113" s="178">
        <v>2.02</v>
      </c>
      <c r="F113" s="179"/>
      <c r="G113" s="180">
        <f t="shared" si="7"/>
        <v>0</v>
      </c>
      <c r="H113" s="179"/>
      <c r="I113" s="180">
        <f t="shared" si="8"/>
        <v>0</v>
      </c>
      <c r="J113" s="179"/>
      <c r="K113" s="180">
        <f t="shared" si="9"/>
        <v>0</v>
      </c>
      <c r="L113" s="180">
        <v>21</v>
      </c>
      <c r="M113" s="180">
        <f t="shared" si="10"/>
        <v>0</v>
      </c>
      <c r="N113" s="180">
        <v>9.7000000000000003E-3</v>
      </c>
      <c r="O113" s="180">
        <f t="shared" si="11"/>
        <v>0.02</v>
      </c>
      <c r="P113" s="180">
        <v>0</v>
      </c>
      <c r="Q113" s="180">
        <f t="shared" si="12"/>
        <v>0</v>
      </c>
      <c r="R113" s="180" t="s">
        <v>168</v>
      </c>
      <c r="S113" s="180" t="s">
        <v>108</v>
      </c>
      <c r="T113" s="181" t="s">
        <v>108</v>
      </c>
      <c r="U113" s="160">
        <v>0</v>
      </c>
      <c r="V113" s="160">
        <f t="shared" si="13"/>
        <v>0</v>
      </c>
      <c r="W113" s="160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169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ht="22.5" outlineLevel="1" x14ac:dyDescent="0.2">
      <c r="A114" s="175">
        <v>79</v>
      </c>
      <c r="B114" s="176" t="s">
        <v>300</v>
      </c>
      <c r="C114" s="185" t="s">
        <v>301</v>
      </c>
      <c r="D114" s="177" t="s">
        <v>203</v>
      </c>
      <c r="E114" s="178">
        <v>4.04</v>
      </c>
      <c r="F114" s="179"/>
      <c r="G114" s="180">
        <f t="shared" si="7"/>
        <v>0</v>
      </c>
      <c r="H114" s="179"/>
      <c r="I114" s="180">
        <f t="shared" si="8"/>
        <v>0</v>
      </c>
      <c r="J114" s="179"/>
      <c r="K114" s="180">
        <f t="shared" si="9"/>
        <v>0</v>
      </c>
      <c r="L114" s="180">
        <v>21</v>
      </c>
      <c r="M114" s="180">
        <f t="shared" si="10"/>
        <v>0</v>
      </c>
      <c r="N114" s="180">
        <v>1.49E-2</v>
      </c>
      <c r="O114" s="180">
        <f t="shared" si="11"/>
        <v>0.06</v>
      </c>
      <c r="P114" s="180">
        <v>0</v>
      </c>
      <c r="Q114" s="180">
        <f t="shared" si="12"/>
        <v>0</v>
      </c>
      <c r="R114" s="180" t="s">
        <v>168</v>
      </c>
      <c r="S114" s="180" t="s">
        <v>108</v>
      </c>
      <c r="T114" s="181" t="s">
        <v>108</v>
      </c>
      <c r="U114" s="160">
        <v>0</v>
      </c>
      <c r="V114" s="160">
        <f t="shared" si="13"/>
        <v>0</v>
      </c>
      <c r="W114" s="160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169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ht="22.5" outlineLevel="1" x14ac:dyDescent="0.2">
      <c r="A115" s="175">
        <v>80</v>
      </c>
      <c r="B115" s="176" t="s">
        <v>302</v>
      </c>
      <c r="C115" s="185" t="s">
        <v>303</v>
      </c>
      <c r="D115" s="177" t="s">
        <v>203</v>
      </c>
      <c r="E115" s="178">
        <v>1.01</v>
      </c>
      <c r="F115" s="179"/>
      <c r="G115" s="180">
        <f t="shared" si="7"/>
        <v>0</v>
      </c>
      <c r="H115" s="179"/>
      <c r="I115" s="180">
        <f t="shared" si="8"/>
        <v>0</v>
      </c>
      <c r="J115" s="179"/>
      <c r="K115" s="180">
        <f t="shared" si="9"/>
        <v>0</v>
      </c>
      <c r="L115" s="180">
        <v>21</v>
      </c>
      <c r="M115" s="180">
        <f t="shared" si="10"/>
        <v>0</v>
      </c>
      <c r="N115" s="180">
        <v>2.4799999999999999E-2</v>
      </c>
      <c r="O115" s="180">
        <f t="shared" si="11"/>
        <v>0.03</v>
      </c>
      <c r="P115" s="180">
        <v>0</v>
      </c>
      <c r="Q115" s="180">
        <f t="shared" si="12"/>
        <v>0</v>
      </c>
      <c r="R115" s="180" t="s">
        <v>168</v>
      </c>
      <c r="S115" s="180" t="s">
        <v>108</v>
      </c>
      <c r="T115" s="181" t="s">
        <v>108</v>
      </c>
      <c r="U115" s="160">
        <v>0</v>
      </c>
      <c r="V115" s="160">
        <f t="shared" si="13"/>
        <v>0</v>
      </c>
      <c r="W115" s="160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169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ht="22.5" outlineLevel="1" x14ac:dyDescent="0.2">
      <c r="A116" s="175">
        <v>81</v>
      </c>
      <c r="B116" s="176" t="s">
        <v>304</v>
      </c>
      <c r="C116" s="185" t="s">
        <v>305</v>
      </c>
      <c r="D116" s="177" t="s">
        <v>203</v>
      </c>
      <c r="E116" s="178">
        <v>3.03</v>
      </c>
      <c r="F116" s="179"/>
      <c r="G116" s="180">
        <f t="shared" si="7"/>
        <v>0</v>
      </c>
      <c r="H116" s="179"/>
      <c r="I116" s="180">
        <f t="shared" si="8"/>
        <v>0</v>
      </c>
      <c r="J116" s="179"/>
      <c r="K116" s="180">
        <f t="shared" si="9"/>
        <v>0</v>
      </c>
      <c r="L116" s="180">
        <v>21</v>
      </c>
      <c r="M116" s="180">
        <f t="shared" si="10"/>
        <v>0</v>
      </c>
      <c r="N116" s="180">
        <v>1.2200000000000001E-2</v>
      </c>
      <c r="O116" s="180">
        <f t="shared" si="11"/>
        <v>0.04</v>
      </c>
      <c r="P116" s="180">
        <v>0</v>
      </c>
      <c r="Q116" s="180">
        <f t="shared" si="12"/>
        <v>0</v>
      </c>
      <c r="R116" s="180" t="s">
        <v>168</v>
      </c>
      <c r="S116" s="180" t="s">
        <v>108</v>
      </c>
      <c r="T116" s="181" t="s">
        <v>108</v>
      </c>
      <c r="U116" s="160">
        <v>0</v>
      </c>
      <c r="V116" s="160">
        <f t="shared" si="13"/>
        <v>0</v>
      </c>
      <c r="W116" s="160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169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ht="22.5" outlineLevel="1" x14ac:dyDescent="0.2">
      <c r="A117" s="175">
        <v>82</v>
      </c>
      <c r="B117" s="176" t="s">
        <v>306</v>
      </c>
      <c r="C117" s="185" t="s">
        <v>307</v>
      </c>
      <c r="D117" s="177" t="s">
        <v>203</v>
      </c>
      <c r="E117" s="178">
        <v>1.01</v>
      </c>
      <c r="F117" s="179"/>
      <c r="G117" s="180">
        <f t="shared" si="7"/>
        <v>0</v>
      </c>
      <c r="H117" s="179"/>
      <c r="I117" s="180">
        <f t="shared" si="8"/>
        <v>0</v>
      </c>
      <c r="J117" s="179"/>
      <c r="K117" s="180">
        <f t="shared" si="9"/>
        <v>0</v>
      </c>
      <c r="L117" s="180">
        <v>21</v>
      </c>
      <c r="M117" s="180">
        <f t="shared" si="10"/>
        <v>0</v>
      </c>
      <c r="N117" s="180">
        <v>1.06E-2</v>
      </c>
      <c r="O117" s="180">
        <f t="shared" si="11"/>
        <v>0.01</v>
      </c>
      <c r="P117" s="180">
        <v>0</v>
      </c>
      <c r="Q117" s="180">
        <f t="shared" si="12"/>
        <v>0</v>
      </c>
      <c r="R117" s="180" t="s">
        <v>168</v>
      </c>
      <c r="S117" s="180" t="s">
        <v>108</v>
      </c>
      <c r="T117" s="181" t="s">
        <v>108</v>
      </c>
      <c r="U117" s="160">
        <v>0</v>
      </c>
      <c r="V117" s="160">
        <f t="shared" si="13"/>
        <v>0</v>
      </c>
      <c r="W117" s="160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169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x14ac:dyDescent="0.2">
      <c r="A118" s="162" t="s">
        <v>102</v>
      </c>
      <c r="B118" s="163" t="s">
        <v>64</v>
      </c>
      <c r="C118" s="184" t="s">
        <v>65</v>
      </c>
      <c r="D118" s="164"/>
      <c r="E118" s="165"/>
      <c r="F118" s="166"/>
      <c r="G118" s="166">
        <f>SUMIF(AG119:AG119,"&lt;&gt;NOR",G119:G119)</f>
        <v>0</v>
      </c>
      <c r="H118" s="166"/>
      <c r="I118" s="166">
        <f>SUM(I119:I119)</f>
        <v>0</v>
      </c>
      <c r="J118" s="166"/>
      <c r="K118" s="166">
        <f>SUM(K119:K119)</f>
        <v>0</v>
      </c>
      <c r="L118" s="166"/>
      <c r="M118" s="166">
        <f>SUM(M119:M119)</f>
        <v>0</v>
      </c>
      <c r="N118" s="166"/>
      <c r="O118" s="166">
        <f>SUM(O119:O119)</f>
        <v>0.09</v>
      </c>
      <c r="P118" s="166"/>
      <c r="Q118" s="166">
        <f>SUM(Q119:Q119)</f>
        <v>0</v>
      </c>
      <c r="R118" s="166"/>
      <c r="S118" s="166"/>
      <c r="T118" s="167"/>
      <c r="U118" s="161"/>
      <c r="V118" s="161">
        <f>SUM(V119:V119)</f>
        <v>1.1000000000000001</v>
      </c>
      <c r="W118" s="161"/>
      <c r="AG118" t="s">
        <v>103</v>
      </c>
    </row>
    <row r="119" spans="1:60" outlineLevel="1" x14ac:dyDescent="0.2">
      <c r="A119" s="175">
        <v>83</v>
      </c>
      <c r="B119" s="176" t="s">
        <v>308</v>
      </c>
      <c r="C119" s="185" t="s">
        <v>309</v>
      </c>
      <c r="D119" s="177" t="s">
        <v>119</v>
      </c>
      <c r="E119" s="178">
        <v>24</v>
      </c>
      <c r="F119" s="179"/>
      <c r="G119" s="180">
        <f>ROUND(E119*F119,2)</f>
        <v>0</v>
      </c>
      <c r="H119" s="179"/>
      <c r="I119" s="180">
        <f>ROUND(E119*H119,2)</f>
        <v>0</v>
      </c>
      <c r="J119" s="179"/>
      <c r="K119" s="180">
        <f>ROUND(E119*J119,2)</f>
        <v>0</v>
      </c>
      <c r="L119" s="180">
        <v>21</v>
      </c>
      <c r="M119" s="180">
        <f>G119*(1+L119/100)</f>
        <v>0</v>
      </c>
      <c r="N119" s="180">
        <v>3.5999999999999999E-3</v>
      </c>
      <c r="O119" s="180">
        <f>ROUND(E119*N119,2)</f>
        <v>0.09</v>
      </c>
      <c r="P119" s="180">
        <v>0</v>
      </c>
      <c r="Q119" s="180">
        <f>ROUND(E119*P119,2)</f>
        <v>0</v>
      </c>
      <c r="R119" s="180"/>
      <c r="S119" s="180" t="s">
        <v>165</v>
      </c>
      <c r="T119" s="181" t="s">
        <v>109</v>
      </c>
      <c r="U119" s="160">
        <v>4.5999999999999999E-2</v>
      </c>
      <c r="V119" s="160">
        <f>ROUND(E119*U119,2)</f>
        <v>1.1000000000000001</v>
      </c>
      <c r="W119" s="160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110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2" t="s">
        <v>102</v>
      </c>
      <c r="B120" s="163" t="s">
        <v>66</v>
      </c>
      <c r="C120" s="184" t="s">
        <v>67</v>
      </c>
      <c r="D120" s="164"/>
      <c r="E120" s="165"/>
      <c r="F120" s="166"/>
      <c r="G120" s="166">
        <f>SUMIF(AG121:AG125,"&lt;&gt;NOR",G121:G125)</f>
        <v>0</v>
      </c>
      <c r="H120" s="166"/>
      <c r="I120" s="166">
        <f>SUM(I121:I125)</f>
        <v>0</v>
      </c>
      <c r="J120" s="166"/>
      <c r="K120" s="166">
        <f>SUM(K121:K125)</f>
        <v>0</v>
      </c>
      <c r="L120" s="166"/>
      <c r="M120" s="166">
        <f>SUM(M121:M125)</f>
        <v>0</v>
      </c>
      <c r="N120" s="166"/>
      <c r="O120" s="166">
        <f>SUM(O121:O125)</f>
        <v>5.6</v>
      </c>
      <c r="P120" s="166"/>
      <c r="Q120" s="166">
        <f>SUM(Q121:Q125)</f>
        <v>0</v>
      </c>
      <c r="R120" s="166"/>
      <c r="S120" s="166"/>
      <c r="T120" s="167"/>
      <c r="U120" s="161"/>
      <c r="V120" s="161">
        <f>SUM(V121:V125)</f>
        <v>6.27</v>
      </c>
      <c r="W120" s="161"/>
      <c r="AG120" t="s">
        <v>103</v>
      </c>
    </row>
    <row r="121" spans="1:60" ht="22.5" outlineLevel="1" x14ac:dyDescent="0.2">
      <c r="A121" s="168">
        <v>84</v>
      </c>
      <c r="B121" s="169" t="s">
        <v>310</v>
      </c>
      <c r="C121" s="186" t="s">
        <v>311</v>
      </c>
      <c r="D121" s="170" t="s">
        <v>119</v>
      </c>
      <c r="E121" s="171">
        <v>45.238999999999997</v>
      </c>
      <c r="F121" s="172"/>
      <c r="G121" s="173">
        <f>ROUND(E121*F121,2)</f>
        <v>0</v>
      </c>
      <c r="H121" s="172"/>
      <c r="I121" s="173">
        <f>ROUND(E121*H121,2)</f>
        <v>0</v>
      </c>
      <c r="J121" s="172"/>
      <c r="K121" s="173">
        <f>ROUND(E121*J121,2)</f>
        <v>0</v>
      </c>
      <c r="L121" s="173">
        <v>21</v>
      </c>
      <c r="M121" s="173">
        <f>G121*(1+L121/100)</f>
        <v>0</v>
      </c>
      <c r="N121" s="173">
        <v>9.9709999999999993E-2</v>
      </c>
      <c r="O121" s="173">
        <f>ROUND(E121*N121,2)</f>
        <v>4.51</v>
      </c>
      <c r="P121" s="173">
        <v>0</v>
      </c>
      <c r="Q121" s="173">
        <f>ROUND(E121*P121,2)</f>
        <v>0</v>
      </c>
      <c r="R121" s="173" t="s">
        <v>107</v>
      </c>
      <c r="S121" s="173" t="s">
        <v>108</v>
      </c>
      <c r="T121" s="174" t="s">
        <v>109</v>
      </c>
      <c r="U121" s="160">
        <v>0.11899999999999999</v>
      </c>
      <c r="V121" s="160">
        <f>ROUND(E121*U121,2)</f>
        <v>5.38</v>
      </c>
      <c r="W121" s="160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110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238" t="s">
        <v>312</v>
      </c>
      <c r="D122" s="239"/>
      <c r="E122" s="239"/>
      <c r="F122" s="239"/>
      <c r="G122" s="239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116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68">
        <v>85</v>
      </c>
      <c r="B123" s="169" t="s">
        <v>313</v>
      </c>
      <c r="C123" s="186" t="s">
        <v>314</v>
      </c>
      <c r="D123" s="170" t="s">
        <v>119</v>
      </c>
      <c r="E123" s="171">
        <v>24</v>
      </c>
      <c r="F123" s="172"/>
      <c r="G123" s="173">
        <f>ROUND(E123*F123,2)</f>
        <v>0</v>
      </c>
      <c r="H123" s="172"/>
      <c r="I123" s="173">
        <f>ROUND(E123*H123,2)</f>
        <v>0</v>
      </c>
      <c r="J123" s="172"/>
      <c r="K123" s="173">
        <f>ROUND(E123*J123,2)</f>
        <v>0</v>
      </c>
      <c r="L123" s="173">
        <v>21</v>
      </c>
      <c r="M123" s="173">
        <f>G123*(1+L123/100)</f>
        <v>0</v>
      </c>
      <c r="N123" s="173">
        <v>0</v>
      </c>
      <c r="O123" s="173">
        <f>ROUND(E123*N123,2)</f>
        <v>0</v>
      </c>
      <c r="P123" s="173">
        <v>0</v>
      </c>
      <c r="Q123" s="173">
        <f>ROUND(E123*P123,2)</f>
        <v>0</v>
      </c>
      <c r="R123" s="173" t="s">
        <v>107</v>
      </c>
      <c r="S123" s="173" t="s">
        <v>108</v>
      </c>
      <c r="T123" s="174" t="s">
        <v>109</v>
      </c>
      <c r="U123" s="160">
        <v>3.6999999999999998E-2</v>
      </c>
      <c r="V123" s="160">
        <f>ROUND(E123*U123,2)</f>
        <v>0.89</v>
      </c>
      <c r="W123" s="160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110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238" t="s">
        <v>315</v>
      </c>
      <c r="D124" s="239"/>
      <c r="E124" s="239"/>
      <c r="F124" s="239"/>
      <c r="G124" s="239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116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75">
        <v>86</v>
      </c>
      <c r="B125" s="176" t="s">
        <v>316</v>
      </c>
      <c r="C125" s="185" t="s">
        <v>317</v>
      </c>
      <c r="D125" s="177" t="s">
        <v>162</v>
      </c>
      <c r="E125" s="178">
        <v>1.0860000000000001</v>
      </c>
      <c r="F125" s="179"/>
      <c r="G125" s="180">
        <f>ROUND(E125*F125,2)</f>
        <v>0</v>
      </c>
      <c r="H125" s="179"/>
      <c r="I125" s="180">
        <f>ROUND(E125*H125,2)</f>
        <v>0</v>
      </c>
      <c r="J125" s="179"/>
      <c r="K125" s="180">
        <f>ROUND(E125*J125,2)</f>
        <v>0</v>
      </c>
      <c r="L125" s="180">
        <v>21</v>
      </c>
      <c r="M125" s="180">
        <f>G125*(1+L125/100)</f>
        <v>0</v>
      </c>
      <c r="N125" s="180">
        <v>1</v>
      </c>
      <c r="O125" s="180">
        <f>ROUND(E125*N125,2)</f>
        <v>1.0900000000000001</v>
      </c>
      <c r="P125" s="180">
        <v>0</v>
      </c>
      <c r="Q125" s="180">
        <f>ROUND(E125*P125,2)</f>
        <v>0</v>
      </c>
      <c r="R125" s="180" t="s">
        <v>168</v>
      </c>
      <c r="S125" s="180" t="s">
        <v>108</v>
      </c>
      <c r="T125" s="181" t="s">
        <v>108</v>
      </c>
      <c r="U125" s="160">
        <v>0</v>
      </c>
      <c r="V125" s="160">
        <f>ROUND(E125*U125,2)</f>
        <v>0</v>
      </c>
      <c r="W125" s="160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169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x14ac:dyDescent="0.2">
      <c r="A126" s="162" t="s">
        <v>102</v>
      </c>
      <c r="B126" s="163" t="s">
        <v>68</v>
      </c>
      <c r="C126" s="184" t="s">
        <v>69</v>
      </c>
      <c r="D126" s="164"/>
      <c r="E126" s="165"/>
      <c r="F126" s="166"/>
      <c r="G126" s="166">
        <f>SUMIF(AG127:AG128,"&lt;&gt;NOR",G127:G128)</f>
        <v>0</v>
      </c>
      <c r="H126" s="166"/>
      <c r="I126" s="166">
        <f>SUM(I127:I128)</f>
        <v>0</v>
      </c>
      <c r="J126" s="166"/>
      <c r="K126" s="166">
        <f>SUM(K127:K128)</f>
        <v>0</v>
      </c>
      <c r="L126" s="166"/>
      <c r="M126" s="166">
        <f>SUM(M127:M128)</f>
        <v>0</v>
      </c>
      <c r="N126" s="166"/>
      <c r="O126" s="166">
        <f>SUM(O127:O128)</f>
        <v>0</v>
      </c>
      <c r="P126" s="166"/>
      <c r="Q126" s="166">
        <f>SUM(Q127:Q128)</f>
        <v>0</v>
      </c>
      <c r="R126" s="166"/>
      <c r="S126" s="166"/>
      <c r="T126" s="167"/>
      <c r="U126" s="161"/>
      <c r="V126" s="161">
        <f>SUM(V127:V128)</f>
        <v>2.0299999999999998</v>
      </c>
      <c r="W126" s="161"/>
      <c r="AG126" t="s">
        <v>103</v>
      </c>
    </row>
    <row r="127" spans="1:60" ht="22.5" outlineLevel="1" x14ac:dyDescent="0.2">
      <c r="A127" s="168">
        <v>87</v>
      </c>
      <c r="B127" s="169" t="s">
        <v>318</v>
      </c>
      <c r="C127" s="186" t="s">
        <v>319</v>
      </c>
      <c r="D127" s="170" t="s">
        <v>162</v>
      </c>
      <c r="E127" s="171">
        <v>9.6080000000000005</v>
      </c>
      <c r="F127" s="172"/>
      <c r="G127" s="173">
        <f>ROUND(E127*F127,2)</f>
        <v>0</v>
      </c>
      <c r="H127" s="172"/>
      <c r="I127" s="173">
        <f>ROUND(E127*H127,2)</f>
        <v>0</v>
      </c>
      <c r="J127" s="172"/>
      <c r="K127" s="173">
        <f>ROUND(E127*J127,2)</f>
        <v>0</v>
      </c>
      <c r="L127" s="173">
        <v>21</v>
      </c>
      <c r="M127" s="173">
        <f>G127*(1+L127/100)</f>
        <v>0</v>
      </c>
      <c r="N127" s="173">
        <v>0</v>
      </c>
      <c r="O127" s="173">
        <f>ROUND(E127*N127,2)</f>
        <v>0</v>
      </c>
      <c r="P127" s="173">
        <v>0</v>
      </c>
      <c r="Q127" s="173">
        <f>ROUND(E127*P127,2)</f>
        <v>0</v>
      </c>
      <c r="R127" s="173" t="s">
        <v>183</v>
      </c>
      <c r="S127" s="173" t="s">
        <v>108</v>
      </c>
      <c r="T127" s="174" t="s">
        <v>141</v>
      </c>
      <c r="U127" s="160">
        <v>0.21149999999999999</v>
      </c>
      <c r="V127" s="160">
        <f>ROUND(E127*U127,2)</f>
        <v>2.0299999999999998</v>
      </c>
      <c r="W127" s="160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110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238" t="s">
        <v>320</v>
      </c>
      <c r="D128" s="239"/>
      <c r="E128" s="239"/>
      <c r="F128" s="239"/>
      <c r="G128" s="239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116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x14ac:dyDescent="0.2">
      <c r="A129" s="162" t="s">
        <v>102</v>
      </c>
      <c r="B129" s="163" t="s">
        <v>70</v>
      </c>
      <c r="C129" s="184" t="s">
        <v>71</v>
      </c>
      <c r="D129" s="164"/>
      <c r="E129" s="165"/>
      <c r="F129" s="166"/>
      <c r="G129" s="166">
        <f>SUMIF(AG130:AG133,"&lt;&gt;NOR",G130:G133)</f>
        <v>0</v>
      </c>
      <c r="H129" s="166"/>
      <c r="I129" s="166">
        <f>SUM(I130:I133)</f>
        <v>0</v>
      </c>
      <c r="J129" s="166"/>
      <c r="K129" s="166">
        <f>SUM(K130:K133)</f>
        <v>0</v>
      </c>
      <c r="L129" s="166"/>
      <c r="M129" s="166">
        <f>SUM(M130:M133)</f>
        <v>0</v>
      </c>
      <c r="N129" s="166"/>
      <c r="O129" s="166">
        <f>SUM(O130:O133)</f>
        <v>1.45</v>
      </c>
      <c r="P129" s="166"/>
      <c r="Q129" s="166">
        <f>SUM(Q130:Q133)</f>
        <v>0</v>
      </c>
      <c r="R129" s="166"/>
      <c r="S129" s="166"/>
      <c r="T129" s="167"/>
      <c r="U129" s="161"/>
      <c r="V129" s="161">
        <f>SUM(V130:V133)</f>
        <v>9.24</v>
      </c>
      <c r="W129" s="161"/>
      <c r="AG129" t="s">
        <v>103</v>
      </c>
    </row>
    <row r="130" spans="1:60" outlineLevel="1" x14ac:dyDescent="0.2">
      <c r="A130" s="175">
        <v>88</v>
      </c>
      <c r="B130" s="176" t="s">
        <v>321</v>
      </c>
      <c r="C130" s="185" t="s">
        <v>322</v>
      </c>
      <c r="D130" s="177" t="s">
        <v>119</v>
      </c>
      <c r="E130" s="178">
        <v>9.3000000000000007</v>
      </c>
      <c r="F130" s="179"/>
      <c r="G130" s="180">
        <f>ROUND(E130*F130,2)</f>
        <v>0</v>
      </c>
      <c r="H130" s="179"/>
      <c r="I130" s="180">
        <f>ROUND(E130*H130,2)</f>
        <v>0</v>
      </c>
      <c r="J130" s="179"/>
      <c r="K130" s="180">
        <f>ROUND(E130*J130,2)</f>
        <v>0</v>
      </c>
      <c r="L130" s="180">
        <v>21</v>
      </c>
      <c r="M130" s="180">
        <f>G130*(1+L130/100)</f>
        <v>0</v>
      </c>
      <c r="N130" s="180">
        <v>5.1999999999999995E-4</v>
      </c>
      <c r="O130" s="180">
        <f>ROUND(E130*N130,2)</f>
        <v>0</v>
      </c>
      <c r="P130" s="180">
        <v>0</v>
      </c>
      <c r="Q130" s="180">
        <f>ROUND(E130*P130,2)</f>
        <v>0</v>
      </c>
      <c r="R130" s="180"/>
      <c r="S130" s="180" t="s">
        <v>165</v>
      </c>
      <c r="T130" s="181" t="s">
        <v>141</v>
      </c>
      <c r="U130" s="160">
        <v>0.99399999999999999</v>
      </c>
      <c r="V130" s="160">
        <f>ROUND(E130*U130,2)</f>
        <v>9.24</v>
      </c>
      <c r="W130" s="160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110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75">
        <v>89</v>
      </c>
      <c r="B131" s="176" t="s">
        <v>323</v>
      </c>
      <c r="C131" s="185" t="s">
        <v>324</v>
      </c>
      <c r="D131" s="177" t="s">
        <v>119</v>
      </c>
      <c r="E131" s="178">
        <v>9.3000000000000007</v>
      </c>
      <c r="F131" s="179"/>
      <c r="G131" s="180">
        <f>ROUND(E131*F131,2)</f>
        <v>0</v>
      </c>
      <c r="H131" s="179"/>
      <c r="I131" s="180">
        <f>ROUND(E131*H131,2)</f>
        <v>0</v>
      </c>
      <c r="J131" s="179"/>
      <c r="K131" s="180">
        <f>ROUND(E131*J131,2)</f>
        <v>0</v>
      </c>
      <c r="L131" s="180">
        <v>21</v>
      </c>
      <c r="M131" s="180">
        <f>G131*(1+L131/100)</f>
        <v>0</v>
      </c>
      <c r="N131" s="180">
        <v>0.156</v>
      </c>
      <c r="O131" s="180">
        <f>ROUND(E131*N131,2)</f>
        <v>1.45</v>
      </c>
      <c r="P131" s="180">
        <v>0</v>
      </c>
      <c r="Q131" s="180">
        <f>ROUND(E131*P131,2)</f>
        <v>0</v>
      </c>
      <c r="R131" s="180"/>
      <c r="S131" s="180" t="s">
        <v>165</v>
      </c>
      <c r="T131" s="181" t="s">
        <v>108</v>
      </c>
      <c r="U131" s="160">
        <v>0</v>
      </c>
      <c r="V131" s="160">
        <f>ROUND(E131*U131,2)</f>
        <v>0</v>
      </c>
      <c r="W131" s="160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169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75">
        <v>90</v>
      </c>
      <c r="B132" s="176" t="s">
        <v>325</v>
      </c>
      <c r="C132" s="185" t="s">
        <v>326</v>
      </c>
      <c r="D132" s="177" t="s">
        <v>178</v>
      </c>
      <c r="E132" s="178">
        <v>36</v>
      </c>
      <c r="F132" s="179"/>
      <c r="G132" s="180">
        <f>ROUND(E132*F132,2)</f>
        <v>0</v>
      </c>
      <c r="H132" s="179"/>
      <c r="I132" s="180">
        <f>ROUND(E132*H132,2)</f>
        <v>0</v>
      </c>
      <c r="J132" s="179"/>
      <c r="K132" s="180">
        <f>ROUND(E132*J132,2)</f>
        <v>0</v>
      </c>
      <c r="L132" s="180">
        <v>21</v>
      </c>
      <c r="M132" s="180">
        <f>G132*(1+L132/100)</f>
        <v>0</v>
      </c>
      <c r="N132" s="180">
        <v>0</v>
      </c>
      <c r="O132" s="180">
        <f>ROUND(E132*N132,2)</f>
        <v>0</v>
      </c>
      <c r="P132" s="180">
        <v>0</v>
      </c>
      <c r="Q132" s="180">
        <f>ROUND(E132*P132,2)</f>
        <v>0</v>
      </c>
      <c r="R132" s="180"/>
      <c r="S132" s="180" t="s">
        <v>165</v>
      </c>
      <c r="T132" s="181" t="s">
        <v>109</v>
      </c>
      <c r="U132" s="160">
        <v>0</v>
      </c>
      <c r="V132" s="160">
        <f>ROUND(E132*U132,2)</f>
        <v>0</v>
      </c>
      <c r="W132" s="160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169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75">
        <v>91</v>
      </c>
      <c r="B133" s="176" t="s">
        <v>327</v>
      </c>
      <c r="C133" s="185" t="s">
        <v>328</v>
      </c>
      <c r="D133" s="177" t="s">
        <v>178</v>
      </c>
      <c r="E133" s="178">
        <v>2</v>
      </c>
      <c r="F133" s="179"/>
      <c r="G133" s="180">
        <f>ROUND(E133*F133,2)</f>
        <v>0</v>
      </c>
      <c r="H133" s="179"/>
      <c r="I133" s="180">
        <f>ROUND(E133*H133,2)</f>
        <v>0</v>
      </c>
      <c r="J133" s="179"/>
      <c r="K133" s="180">
        <f>ROUND(E133*J133,2)</f>
        <v>0</v>
      </c>
      <c r="L133" s="180">
        <v>21</v>
      </c>
      <c r="M133" s="180">
        <f>G133*(1+L133/100)</f>
        <v>0</v>
      </c>
      <c r="N133" s="180">
        <v>0</v>
      </c>
      <c r="O133" s="180">
        <f>ROUND(E133*N133,2)</f>
        <v>0</v>
      </c>
      <c r="P133" s="180">
        <v>0</v>
      </c>
      <c r="Q133" s="180">
        <f>ROUND(E133*P133,2)</f>
        <v>0</v>
      </c>
      <c r="R133" s="180"/>
      <c r="S133" s="180" t="s">
        <v>165</v>
      </c>
      <c r="T133" s="181" t="s">
        <v>109</v>
      </c>
      <c r="U133" s="160">
        <v>0</v>
      </c>
      <c r="V133" s="160">
        <f>ROUND(E133*U133,2)</f>
        <v>0</v>
      </c>
      <c r="W133" s="160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169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x14ac:dyDescent="0.2">
      <c r="A134" s="162" t="s">
        <v>102</v>
      </c>
      <c r="B134" s="163" t="s">
        <v>72</v>
      </c>
      <c r="C134" s="184" t="s">
        <v>73</v>
      </c>
      <c r="D134" s="164"/>
      <c r="E134" s="165"/>
      <c r="F134" s="166"/>
      <c r="G134" s="166">
        <f>SUMIF(AG135:AG140,"&lt;&gt;NOR",G135:G140)</f>
        <v>0</v>
      </c>
      <c r="H134" s="166"/>
      <c r="I134" s="166">
        <f>SUM(I135:I140)</f>
        <v>0</v>
      </c>
      <c r="J134" s="166"/>
      <c r="K134" s="166">
        <f>SUM(K135:K140)</f>
        <v>0</v>
      </c>
      <c r="L134" s="166"/>
      <c r="M134" s="166">
        <f>SUM(M135:M140)</f>
        <v>0</v>
      </c>
      <c r="N134" s="166"/>
      <c r="O134" s="166">
        <f>SUM(O135:O140)</f>
        <v>0</v>
      </c>
      <c r="P134" s="166"/>
      <c r="Q134" s="166">
        <f>SUM(Q135:Q140)</f>
        <v>0</v>
      </c>
      <c r="R134" s="166"/>
      <c r="S134" s="166"/>
      <c r="T134" s="167"/>
      <c r="U134" s="161"/>
      <c r="V134" s="161">
        <f>SUM(V135:V140)</f>
        <v>1.35</v>
      </c>
      <c r="W134" s="161"/>
      <c r="AG134" t="s">
        <v>103</v>
      </c>
    </row>
    <row r="135" spans="1:60" ht="22.5" outlineLevel="1" x14ac:dyDescent="0.2">
      <c r="A135" s="175">
        <v>92</v>
      </c>
      <c r="B135" s="176" t="s">
        <v>329</v>
      </c>
      <c r="C135" s="185" t="s">
        <v>330</v>
      </c>
      <c r="D135" s="177" t="s">
        <v>162</v>
      </c>
      <c r="E135" s="178">
        <v>12.382999999999999</v>
      </c>
      <c r="F135" s="179"/>
      <c r="G135" s="180">
        <f>ROUND(E135*F135,2)</f>
        <v>0</v>
      </c>
      <c r="H135" s="179"/>
      <c r="I135" s="180">
        <f>ROUND(E135*H135,2)</f>
        <v>0</v>
      </c>
      <c r="J135" s="179"/>
      <c r="K135" s="180">
        <f>ROUND(E135*J135,2)</f>
        <v>0</v>
      </c>
      <c r="L135" s="180">
        <v>21</v>
      </c>
      <c r="M135" s="180">
        <f>G135*(1+L135/100)</f>
        <v>0</v>
      </c>
      <c r="N135" s="180">
        <v>0</v>
      </c>
      <c r="O135" s="180">
        <f>ROUND(E135*N135,2)</f>
        <v>0</v>
      </c>
      <c r="P135" s="180">
        <v>0</v>
      </c>
      <c r="Q135" s="180">
        <f>ROUND(E135*P135,2)</f>
        <v>0</v>
      </c>
      <c r="R135" s="180" t="s">
        <v>107</v>
      </c>
      <c r="S135" s="180" t="s">
        <v>108</v>
      </c>
      <c r="T135" s="181" t="s">
        <v>109</v>
      </c>
      <c r="U135" s="160">
        <v>0.01</v>
      </c>
      <c r="V135" s="160">
        <f>ROUND(E135*U135,2)</f>
        <v>0.12</v>
      </c>
      <c r="W135" s="160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110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ht="22.5" outlineLevel="1" x14ac:dyDescent="0.2">
      <c r="A136" s="175">
        <v>93</v>
      </c>
      <c r="B136" s="176" t="s">
        <v>331</v>
      </c>
      <c r="C136" s="185" t="s">
        <v>332</v>
      </c>
      <c r="D136" s="177" t="s">
        <v>162</v>
      </c>
      <c r="E136" s="178">
        <v>173.36199999999999</v>
      </c>
      <c r="F136" s="179"/>
      <c r="G136" s="180">
        <f>ROUND(E136*F136,2)</f>
        <v>0</v>
      </c>
      <c r="H136" s="179"/>
      <c r="I136" s="180">
        <f>ROUND(E136*H136,2)</f>
        <v>0</v>
      </c>
      <c r="J136" s="179"/>
      <c r="K136" s="180">
        <f>ROUND(E136*J136,2)</f>
        <v>0</v>
      </c>
      <c r="L136" s="180">
        <v>21</v>
      </c>
      <c r="M136" s="180">
        <f>G136*(1+L136/100)</f>
        <v>0</v>
      </c>
      <c r="N136" s="180">
        <v>0</v>
      </c>
      <c r="O136" s="180">
        <f>ROUND(E136*N136,2)</f>
        <v>0</v>
      </c>
      <c r="P136" s="180">
        <v>0</v>
      </c>
      <c r="Q136" s="180">
        <f>ROUND(E136*P136,2)</f>
        <v>0</v>
      </c>
      <c r="R136" s="180" t="s">
        <v>107</v>
      </c>
      <c r="S136" s="180" t="s">
        <v>108</v>
      </c>
      <c r="T136" s="181" t="s">
        <v>109</v>
      </c>
      <c r="U136" s="160">
        <v>0</v>
      </c>
      <c r="V136" s="160">
        <f>ROUND(E136*U136,2)</f>
        <v>0</v>
      </c>
      <c r="W136" s="160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110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68">
        <v>94</v>
      </c>
      <c r="B137" s="169" t="s">
        <v>333</v>
      </c>
      <c r="C137" s="186" t="s">
        <v>334</v>
      </c>
      <c r="D137" s="170" t="s">
        <v>162</v>
      </c>
      <c r="E137" s="171">
        <v>12.382999999999999</v>
      </c>
      <c r="F137" s="172"/>
      <c r="G137" s="173">
        <f>ROUND(E137*F137,2)</f>
        <v>0</v>
      </c>
      <c r="H137" s="172"/>
      <c r="I137" s="173">
        <f>ROUND(E137*H137,2)</f>
        <v>0</v>
      </c>
      <c r="J137" s="172"/>
      <c r="K137" s="173">
        <f>ROUND(E137*J137,2)</f>
        <v>0</v>
      </c>
      <c r="L137" s="173">
        <v>21</v>
      </c>
      <c r="M137" s="173">
        <f>G137*(1+L137/100)</f>
        <v>0</v>
      </c>
      <c r="N137" s="173">
        <v>0</v>
      </c>
      <c r="O137" s="173">
        <f>ROUND(E137*N137,2)</f>
        <v>0</v>
      </c>
      <c r="P137" s="173">
        <v>0</v>
      </c>
      <c r="Q137" s="173">
        <f>ROUND(E137*P137,2)</f>
        <v>0</v>
      </c>
      <c r="R137" s="173" t="s">
        <v>107</v>
      </c>
      <c r="S137" s="173" t="s">
        <v>108</v>
      </c>
      <c r="T137" s="174" t="s">
        <v>109</v>
      </c>
      <c r="U137" s="160">
        <v>9.9000000000000005E-2</v>
      </c>
      <c r="V137" s="160">
        <f>ROUND(E137*U137,2)</f>
        <v>1.23</v>
      </c>
      <c r="W137" s="160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110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238" t="s">
        <v>335</v>
      </c>
      <c r="D138" s="239"/>
      <c r="E138" s="239"/>
      <c r="F138" s="239"/>
      <c r="G138" s="239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116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75">
        <v>95</v>
      </c>
      <c r="B139" s="176" t="s">
        <v>336</v>
      </c>
      <c r="C139" s="185" t="s">
        <v>337</v>
      </c>
      <c r="D139" s="177" t="s">
        <v>162</v>
      </c>
      <c r="E139" s="178">
        <v>9.0549999999999997</v>
      </c>
      <c r="F139" s="179"/>
      <c r="G139" s="180">
        <f>ROUND(E139*F139,2)</f>
        <v>0</v>
      </c>
      <c r="H139" s="179"/>
      <c r="I139" s="180">
        <f>ROUND(E139*H139,2)</f>
        <v>0</v>
      </c>
      <c r="J139" s="179"/>
      <c r="K139" s="180">
        <f>ROUND(E139*J139,2)</f>
        <v>0</v>
      </c>
      <c r="L139" s="180">
        <v>21</v>
      </c>
      <c r="M139" s="180">
        <f>G139*(1+L139/100)</f>
        <v>0</v>
      </c>
      <c r="N139" s="180">
        <v>0</v>
      </c>
      <c r="O139" s="180">
        <f>ROUND(E139*N139,2)</f>
        <v>0</v>
      </c>
      <c r="P139" s="180">
        <v>0</v>
      </c>
      <c r="Q139" s="180">
        <f>ROUND(E139*P139,2)</f>
        <v>0</v>
      </c>
      <c r="R139" s="180" t="s">
        <v>338</v>
      </c>
      <c r="S139" s="180" t="s">
        <v>108</v>
      </c>
      <c r="T139" s="181" t="s">
        <v>109</v>
      </c>
      <c r="U139" s="160">
        <v>0</v>
      </c>
      <c r="V139" s="160">
        <f>ROUND(E139*U139,2)</f>
        <v>0</v>
      </c>
      <c r="W139" s="160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110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75">
        <v>96</v>
      </c>
      <c r="B140" s="176" t="s">
        <v>339</v>
      </c>
      <c r="C140" s="185" t="s">
        <v>340</v>
      </c>
      <c r="D140" s="177" t="s">
        <v>162</v>
      </c>
      <c r="E140" s="178">
        <v>3.3279999999999998</v>
      </c>
      <c r="F140" s="179"/>
      <c r="G140" s="180">
        <f>ROUND(E140*F140,2)</f>
        <v>0</v>
      </c>
      <c r="H140" s="179"/>
      <c r="I140" s="180">
        <f>ROUND(E140*H140,2)</f>
        <v>0</v>
      </c>
      <c r="J140" s="179"/>
      <c r="K140" s="180">
        <f>ROUND(E140*J140,2)</f>
        <v>0</v>
      </c>
      <c r="L140" s="180">
        <v>21</v>
      </c>
      <c r="M140" s="180">
        <f>G140*(1+L140/100)</f>
        <v>0</v>
      </c>
      <c r="N140" s="180">
        <v>0</v>
      </c>
      <c r="O140" s="180">
        <f>ROUND(E140*N140,2)</f>
        <v>0</v>
      </c>
      <c r="P140" s="180">
        <v>0</v>
      </c>
      <c r="Q140" s="180">
        <f>ROUND(E140*P140,2)</f>
        <v>0</v>
      </c>
      <c r="R140" s="180"/>
      <c r="S140" s="180" t="s">
        <v>165</v>
      </c>
      <c r="T140" s="181" t="s">
        <v>109</v>
      </c>
      <c r="U140" s="160">
        <v>0</v>
      </c>
      <c r="V140" s="160">
        <f>ROUND(E140*U140,2)</f>
        <v>0</v>
      </c>
      <c r="W140" s="160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110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x14ac:dyDescent="0.2">
      <c r="A141" s="162" t="s">
        <v>102</v>
      </c>
      <c r="B141" s="163" t="s">
        <v>75</v>
      </c>
      <c r="C141" s="184" t="s">
        <v>28</v>
      </c>
      <c r="D141" s="164"/>
      <c r="E141" s="165"/>
      <c r="F141" s="166"/>
      <c r="G141" s="166">
        <f>SUMIF(AG142:AG148,"&lt;&gt;NOR",G142:G148)</f>
        <v>0</v>
      </c>
      <c r="H141" s="166"/>
      <c r="I141" s="166">
        <f>SUM(I142:I148)</f>
        <v>0</v>
      </c>
      <c r="J141" s="166"/>
      <c r="K141" s="166">
        <f>SUM(K142:K148)</f>
        <v>0</v>
      </c>
      <c r="L141" s="166"/>
      <c r="M141" s="166">
        <f>SUM(M142:M148)</f>
        <v>0</v>
      </c>
      <c r="N141" s="166"/>
      <c r="O141" s="166">
        <f>SUM(O142:O148)</f>
        <v>0</v>
      </c>
      <c r="P141" s="166"/>
      <c r="Q141" s="166">
        <f>SUM(Q142:Q148)</f>
        <v>0</v>
      </c>
      <c r="R141" s="166"/>
      <c r="S141" s="166"/>
      <c r="T141" s="167"/>
      <c r="U141" s="161"/>
      <c r="V141" s="161">
        <f>SUM(V142:V148)</f>
        <v>0</v>
      </c>
      <c r="W141" s="161"/>
      <c r="AG141" t="s">
        <v>103</v>
      </c>
    </row>
    <row r="142" spans="1:60" outlineLevel="1" x14ac:dyDescent="0.2">
      <c r="A142" s="175">
        <v>97</v>
      </c>
      <c r="B142" s="176" t="s">
        <v>341</v>
      </c>
      <c r="C142" s="185" t="s">
        <v>342</v>
      </c>
      <c r="D142" s="177" t="s">
        <v>343</v>
      </c>
      <c r="E142" s="178">
        <v>1</v>
      </c>
      <c r="F142" s="179"/>
      <c r="G142" s="180">
        <f t="shared" ref="G142:G148" si="14">ROUND(E142*F142,2)</f>
        <v>0</v>
      </c>
      <c r="H142" s="179"/>
      <c r="I142" s="180">
        <f t="shared" ref="I142:I148" si="15">ROUND(E142*H142,2)</f>
        <v>0</v>
      </c>
      <c r="J142" s="179"/>
      <c r="K142" s="180">
        <f t="shared" ref="K142:K148" si="16">ROUND(E142*J142,2)</f>
        <v>0</v>
      </c>
      <c r="L142" s="180">
        <v>21</v>
      </c>
      <c r="M142" s="180">
        <f t="shared" ref="M142:M148" si="17">G142*(1+L142/100)</f>
        <v>0</v>
      </c>
      <c r="N142" s="180">
        <v>0</v>
      </c>
      <c r="O142" s="180">
        <f t="shared" ref="O142:O148" si="18">ROUND(E142*N142,2)</f>
        <v>0</v>
      </c>
      <c r="P142" s="180">
        <v>0</v>
      </c>
      <c r="Q142" s="180">
        <f t="shared" ref="Q142:Q148" si="19">ROUND(E142*P142,2)</f>
        <v>0</v>
      </c>
      <c r="R142" s="180"/>
      <c r="S142" s="180" t="s">
        <v>108</v>
      </c>
      <c r="T142" s="181" t="s">
        <v>109</v>
      </c>
      <c r="U142" s="160">
        <v>0</v>
      </c>
      <c r="V142" s="160">
        <f t="shared" ref="V142:V148" si="20">ROUND(E142*U142,2)</f>
        <v>0</v>
      </c>
      <c r="W142" s="160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344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75">
        <v>98</v>
      </c>
      <c r="B143" s="176" t="s">
        <v>345</v>
      </c>
      <c r="C143" s="185" t="s">
        <v>346</v>
      </c>
      <c r="D143" s="177" t="s">
        <v>343</v>
      </c>
      <c r="E143" s="178">
        <v>1</v>
      </c>
      <c r="F143" s="179"/>
      <c r="G143" s="180">
        <f t="shared" si="14"/>
        <v>0</v>
      </c>
      <c r="H143" s="179"/>
      <c r="I143" s="180">
        <f t="shared" si="15"/>
        <v>0</v>
      </c>
      <c r="J143" s="179"/>
      <c r="K143" s="180">
        <f t="shared" si="16"/>
        <v>0</v>
      </c>
      <c r="L143" s="180">
        <v>21</v>
      </c>
      <c r="M143" s="180">
        <f t="shared" si="17"/>
        <v>0</v>
      </c>
      <c r="N143" s="180">
        <v>0</v>
      </c>
      <c r="O143" s="180">
        <f t="shared" si="18"/>
        <v>0</v>
      </c>
      <c r="P143" s="180">
        <v>0</v>
      </c>
      <c r="Q143" s="180">
        <f t="shared" si="19"/>
        <v>0</v>
      </c>
      <c r="R143" s="180"/>
      <c r="S143" s="180" t="s">
        <v>108</v>
      </c>
      <c r="T143" s="181" t="s">
        <v>109</v>
      </c>
      <c r="U143" s="160">
        <v>0</v>
      </c>
      <c r="V143" s="160">
        <f t="shared" si="20"/>
        <v>0</v>
      </c>
      <c r="W143" s="160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344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75">
        <v>99</v>
      </c>
      <c r="B144" s="176" t="s">
        <v>347</v>
      </c>
      <c r="C144" s="185" t="s">
        <v>348</v>
      </c>
      <c r="D144" s="177" t="s">
        <v>343</v>
      </c>
      <c r="E144" s="178">
        <v>1</v>
      </c>
      <c r="F144" s="179"/>
      <c r="G144" s="180">
        <f t="shared" si="14"/>
        <v>0</v>
      </c>
      <c r="H144" s="179"/>
      <c r="I144" s="180">
        <f t="shared" si="15"/>
        <v>0</v>
      </c>
      <c r="J144" s="179"/>
      <c r="K144" s="180">
        <f t="shared" si="16"/>
        <v>0</v>
      </c>
      <c r="L144" s="180">
        <v>21</v>
      </c>
      <c r="M144" s="180">
        <f t="shared" si="17"/>
        <v>0</v>
      </c>
      <c r="N144" s="180">
        <v>0</v>
      </c>
      <c r="O144" s="180">
        <f t="shared" si="18"/>
        <v>0</v>
      </c>
      <c r="P144" s="180">
        <v>0</v>
      </c>
      <c r="Q144" s="180">
        <f t="shared" si="19"/>
        <v>0</v>
      </c>
      <c r="R144" s="180"/>
      <c r="S144" s="180" t="s">
        <v>108</v>
      </c>
      <c r="T144" s="181" t="s">
        <v>109</v>
      </c>
      <c r="U144" s="160">
        <v>0</v>
      </c>
      <c r="V144" s="160">
        <f t="shared" si="20"/>
        <v>0</v>
      </c>
      <c r="W144" s="160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344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75">
        <v>100</v>
      </c>
      <c r="B145" s="176" t="s">
        <v>349</v>
      </c>
      <c r="C145" s="185" t="s">
        <v>350</v>
      </c>
      <c r="D145" s="177" t="s">
        <v>343</v>
      </c>
      <c r="E145" s="178">
        <v>1</v>
      </c>
      <c r="F145" s="179"/>
      <c r="G145" s="180">
        <f t="shared" si="14"/>
        <v>0</v>
      </c>
      <c r="H145" s="179"/>
      <c r="I145" s="180">
        <f t="shared" si="15"/>
        <v>0</v>
      </c>
      <c r="J145" s="179"/>
      <c r="K145" s="180">
        <f t="shared" si="16"/>
        <v>0</v>
      </c>
      <c r="L145" s="180">
        <v>21</v>
      </c>
      <c r="M145" s="180">
        <f t="shared" si="17"/>
        <v>0</v>
      </c>
      <c r="N145" s="180">
        <v>0</v>
      </c>
      <c r="O145" s="180">
        <f t="shared" si="18"/>
        <v>0</v>
      </c>
      <c r="P145" s="180">
        <v>0</v>
      </c>
      <c r="Q145" s="180">
        <f t="shared" si="19"/>
        <v>0</v>
      </c>
      <c r="R145" s="180"/>
      <c r="S145" s="180" t="s">
        <v>108</v>
      </c>
      <c r="T145" s="181" t="s">
        <v>109</v>
      </c>
      <c r="U145" s="160">
        <v>0</v>
      </c>
      <c r="V145" s="160">
        <f t="shared" si="20"/>
        <v>0</v>
      </c>
      <c r="W145" s="160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344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75">
        <v>101</v>
      </c>
      <c r="B146" s="176" t="s">
        <v>351</v>
      </c>
      <c r="C146" s="185" t="s">
        <v>352</v>
      </c>
      <c r="D146" s="177" t="s">
        <v>343</v>
      </c>
      <c r="E146" s="178">
        <v>1</v>
      </c>
      <c r="F146" s="179"/>
      <c r="G146" s="180">
        <f t="shared" si="14"/>
        <v>0</v>
      </c>
      <c r="H146" s="179"/>
      <c r="I146" s="180">
        <f t="shared" si="15"/>
        <v>0</v>
      </c>
      <c r="J146" s="179"/>
      <c r="K146" s="180">
        <f t="shared" si="16"/>
        <v>0</v>
      </c>
      <c r="L146" s="180">
        <v>21</v>
      </c>
      <c r="M146" s="180">
        <f t="shared" si="17"/>
        <v>0</v>
      </c>
      <c r="N146" s="180">
        <v>0</v>
      </c>
      <c r="O146" s="180">
        <f t="shared" si="18"/>
        <v>0</v>
      </c>
      <c r="P146" s="180">
        <v>0</v>
      </c>
      <c r="Q146" s="180">
        <f t="shared" si="19"/>
        <v>0</v>
      </c>
      <c r="R146" s="180"/>
      <c r="S146" s="180" t="s">
        <v>108</v>
      </c>
      <c r="T146" s="181" t="s">
        <v>109</v>
      </c>
      <c r="U146" s="160">
        <v>0</v>
      </c>
      <c r="V146" s="160">
        <f t="shared" si="20"/>
        <v>0</v>
      </c>
      <c r="W146" s="160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344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75">
        <v>102</v>
      </c>
      <c r="B147" s="176" t="s">
        <v>353</v>
      </c>
      <c r="C147" s="185" t="s">
        <v>354</v>
      </c>
      <c r="D147" s="177" t="s">
        <v>343</v>
      </c>
      <c r="E147" s="178">
        <v>1</v>
      </c>
      <c r="F147" s="179"/>
      <c r="G147" s="180">
        <f t="shared" si="14"/>
        <v>0</v>
      </c>
      <c r="H147" s="179"/>
      <c r="I147" s="180">
        <f t="shared" si="15"/>
        <v>0</v>
      </c>
      <c r="J147" s="179"/>
      <c r="K147" s="180">
        <f t="shared" si="16"/>
        <v>0</v>
      </c>
      <c r="L147" s="180">
        <v>21</v>
      </c>
      <c r="M147" s="180">
        <f t="shared" si="17"/>
        <v>0</v>
      </c>
      <c r="N147" s="180">
        <v>0</v>
      </c>
      <c r="O147" s="180">
        <f t="shared" si="18"/>
        <v>0</v>
      </c>
      <c r="P147" s="180">
        <v>0</v>
      </c>
      <c r="Q147" s="180">
        <f t="shared" si="19"/>
        <v>0</v>
      </c>
      <c r="R147" s="180"/>
      <c r="S147" s="180" t="s">
        <v>108</v>
      </c>
      <c r="T147" s="181" t="s">
        <v>109</v>
      </c>
      <c r="U147" s="160">
        <v>0</v>
      </c>
      <c r="V147" s="160">
        <f t="shared" si="20"/>
        <v>0</v>
      </c>
      <c r="W147" s="160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344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68">
        <v>103</v>
      </c>
      <c r="B148" s="169" t="s">
        <v>355</v>
      </c>
      <c r="C148" s="186" t="s">
        <v>356</v>
      </c>
      <c r="D148" s="170" t="s">
        <v>357</v>
      </c>
      <c r="E148" s="171">
        <v>1</v>
      </c>
      <c r="F148" s="172"/>
      <c r="G148" s="173">
        <f t="shared" si="14"/>
        <v>0</v>
      </c>
      <c r="H148" s="172"/>
      <c r="I148" s="173">
        <f t="shared" si="15"/>
        <v>0</v>
      </c>
      <c r="J148" s="172"/>
      <c r="K148" s="173">
        <f t="shared" si="16"/>
        <v>0</v>
      </c>
      <c r="L148" s="173">
        <v>21</v>
      </c>
      <c r="M148" s="173">
        <f t="shared" si="17"/>
        <v>0</v>
      </c>
      <c r="N148" s="173">
        <v>0</v>
      </c>
      <c r="O148" s="173">
        <f t="shared" si="18"/>
        <v>0</v>
      </c>
      <c r="P148" s="173">
        <v>0</v>
      </c>
      <c r="Q148" s="173">
        <f t="shared" si="19"/>
        <v>0</v>
      </c>
      <c r="R148" s="173"/>
      <c r="S148" s="173" t="s">
        <v>165</v>
      </c>
      <c r="T148" s="174" t="s">
        <v>109</v>
      </c>
      <c r="U148" s="160">
        <v>0</v>
      </c>
      <c r="V148" s="160">
        <f t="shared" si="20"/>
        <v>0</v>
      </c>
      <c r="W148" s="160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344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x14ac:dyDescent="0.2">
      <c r="A149" s="5"/>
      <c r="B149" s="6"/>
      <c r="C149" s="187"/>
      <c r="D149" s="8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AE149">
        <v>15</v>
      </c>
      <c r="AF149">
        <v>21</v>
      </c>
    </row>
    <row r="150" spans="1:60" x14ac:dyDescent="0.2">
      <c r="A150" s="154"/>
      <c r="B150" s="155" t="s">
        <v>29</v>
      </c>
      <c r="C150" s="188"/>
      <c r="D150" s="156"/>
      <c r="E150" s="157"/>
      <c r="F150" s="157"/>
      <c r="G150" s="183">
        <f>G8+G41+G46+G53+G58+G118+G120+G126+G129+G134+G141</f>
        <v>0</v>
      </c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AE150">
        <f>SUMIF(L7:L148,AE149,G7:G148)</f>
        <v>0</v>
      </c>
      <c r="AF150">
        <f>SUMIF(L7:L148,AF149,G7:G148)</f>
        <v>0</v>
      </c>
      <c r="AG150" t="s">
        <v>358</v>
      </c>
    </row>
    <row r="151" spans="1:60" x14ac:dyDescent="0.2">
      <c r="C151" s="189"/>
      <c r="D151" s="142"/>
      <c r="AG151" t="s">
        <v>359</v>
      </c>
    </row>
    <row r="152" spans="1:60" x14ac:dyDescent="0.2">
      <c r="D152" s="142"/>
    </row>
    <row r="153" spans="1:60" x14ac:dyDescent="0.2">
      <c r="D153" s="142"/>
    </row>
    <row r="154" spans="1:60" x14ac:dyDescent="0.2">
      <c r="D154" s="142"/>
    </row>
    <row r="155" spans="1:60" x14ac:dyDescent="0.2">
      <c r="D155" s="142"/>
    </row>
    <row r="156" spans="1:60" x14ac:dyDescent="0.2">
      <c r="D156" s="142"/>
    </row>
    <row r="157" spans="1:60" x14ac:dyDescent="0.2">
      <c r="D157" s="142"/>
    </row>
    <row r="158" spans="1:60" x14ac:dyDescent="0.2">
      <c r="D158" s="142"/>
    </row>
    <row r="159" spans="1:60" x14ac:dyDescent="0.2">
      <c r="D159" s="142"/>
    </row>
    <row r="160" spans="1:60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sheetProtection password="DC0D" sheet="1"/>
  <mergeCells count="31">
    <mergeCell ref="C28:G28"/>
    <mergeCell ref="A1:G1"/>
    <mergeCell ref="C2:G2"/>
    <mergeCell ref="C3:G3"/>
    <mergeCell ref="C4:G4"/>
    <mergeCell ref="C12:G12"/>
    <mergeCell ref="C14:G14"/>
    <mergeCell ref="C16:G16"/>
    <mergeCell ref="C18:G18"/>
    <mergeCell ref="C20:G20"/>
    <mergeCell ref="C22:G22"/>
    <mergeCell ref="C26:G26"/>
    <mergeCell ref="C78:G78"/>
    <mergeCell ref="C30:G30"/>
    <mergeCell ref="C32:G32"/>
    <mergeCell ref="C35:G35"/>
    <mergeCell ref="C37:G37"/>
    <mergeCell ref="C48:G48"/>
    <mergeCell ref="C50:G50"/>
    <mergeCell ref="C52:G52"/>
    <mergeCell ref="C60:G60"/>
    <mergeCell ref="C68:G68"/>
    <mergeCell ref="C74:G74"/>
    <mergeCell ref="C76:G76"/>
    <mergeCell ref="C138:G138"/>
    <mergeCell ref="C80:G80"/>
    <mergeCell ref="C82:G82"/>
    <mergeCell ref="C84:G84"/>
    <mergeCell ref="C122:G122"/>
    <mergeCell ref="C124:G124"/>
    <mergeCell ref="C128:G128"/>
  </mergeCells>
  <pageMargins left="0.59055118110236204" right="0.196850393700787" top="0.78740157499999996" bottom="0.78740157499999996" header="0.3" footer="0.3"/>
  <pageSetup paperSize="9" scale="60" fitToHeight="0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Hudec</dc:creator>
  <cp:lastModifiedBy>Juraj Sabol</cp:lastModifiedBy>
  <cp:lastPrinted>2020-03-11T07:16:15Z</cp:lastPrinted>
  <dcterms:created xsi:type="dcterms:W3CDTF">2009-04-08T07:15:50Z</dcterms:created>
  <dcterms:modified xsi:type="dcterms:W3CDTF">2020-03-11T07:18:25Z</dcterms:modified>
</cp:coreProperties>
</file>